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eter Blouw\Desktop\TENDER DOCUMENTS\"/>
    </mc:Choice>
  </mc:AlternateContent>
  <workbookProtection workbookAlgorithmName="SHA-512" workbookHashValue="7UD9t99cJyVp2DxzKgXr0CCEG+0XRVpi5qmStxpgKcfx1HOK6mKafnf32KJMtmSc3Wfr7fk1xBrlT+YyrgnZWw==" workbookSaltValue="pFALMFNRgyt0dC02QhbdZQ==" workbookSpinCount="100000" lockStructure="1"/>
  <bookViews>
    <workbookView xWindow="0" yWindow="0" windowWidth="23040" windowHeight="9780"/>
  </bookViews>
  <sheets>
    <sheet name="KWT_UnP_2023.09.20" sheetId="1" r:id="rId1"/>
    <sheet name="KWT_UnP_2023.09.20 (B)" sheetId="2" state="hidden" r:id="rId2"/>
  </sheets>
  <definedNames>
    <definedName name="_xlnm._FilterDatabase" localSheetId="0" hidden="1">KWT_UnP_2023.09.20!$A$1:$I$330</definedName>
    <definedName name="_xlnm._FilterDatabase" localSheetId="1" hidden="1">'KWT_UnP_2023.09.20 (B)'!$A$1:$I$330</definedName>
    <definedName name="_xlnm.Print_Area" localSheetId="0">KWT_UnP_2023.09.20!$A$1:$I$330</definedName>
    <definedName name="_xlnm.Print_Area" localSheetId="1">'KWT_UnP_2023.09.20 (B)'!$A$1:$I$330</definedName>
    <definedName name="Z_B96B40D5_50DE_4A08_A24B_E5006BCF77CF_.wvu.FilterData" localSheetId="0" hidden="1">KWT_UnP_2023.09.20!$A$1:$P$330</definedName>
    <definedName name="Z_B96B40D5_50DE_4A08_A24B_E5006BCF77CF_.wvu.FilterData" localSheetId="1" hidden="1">'KWT_UnP_2023.09.20 (B)'!$A$1:$P$330</definedName>
    <definedName name="Z_B96B40D5_50DE_4A08_A24B_E5006BCF77CF_.wvu.PrintArea" localSheetId="0" hidden="1">KWT_UnP_2023.09.20!$A$1:$I$330</definedName>
    <definedName name="Z_B96B40D5_50DE_4A08_A24B_E5006BCF77CF_.wvu.PrintArea" localSheetId="1" hidden="1">'KWT_UnP_2023.09.20 (B)'!$A$1:$I$330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2" i="2" l="1"/>
  <c r="I232" i="2" s="1"/>
  <c r="H232" i="1" l="1"/>
  <c r="I232" i="1" s="1"/>
  <c r="I255" i="1"/>
  <c r="I236" i="1"/>
  <c r="I288" i="2"/>
  <c r="I285" i="2"/>
  <c r="H285" i="2"/>
  <c r="I255" i="2"/>
  <c r="C329" i="2"/>
  <c r="C328" i="2"/>
  <c r="C327" i="2"/>
  <c r="C326" i="2"/>
  <c r="C311" i="2"/>
  <c r="C310" i="2"/>
  <c r="C309" i="2"/>
  <c r="C317" i="2" s="1"/>
  <c r="C308" i="2"/>
  <c r="G289" i="2"/>
  <c r="I289" i="2" s="1"/>
  <c r="G288" i="2"/>
  <c r="I284" i="2"/>
  <c r="I283" i="2"/>
  <c r="I282" i="2"/>
  <c r="E279" i="2"/>
  <c r="C276" i="2"/>
  <c r="C275" i="2"/>
  <c r="C274" i="2"/>
  <c r="C273" i="2"/>
  <c r="I264" i="2"/>
  <c r="G263" i="2"/>
  <c r="I263" i="2" s="1"/>
  <c r="I262" i="2"/>
  <c r="G262" i="2"/>
  <c r="G261" i="2"/>
  <c r="I261" i="2" s="1"/>
  <c r="G260" i="2"/>
  <c r="I260" i="2" s="1"/>
  <c r="G259" i="2"/>
  <c r="I257" i="2"/>
  <c r="H255" i="2"/>
  <c r="H256" i="2" s="1"/>
  <c r="I256" i="2" s="1"/>
  <c r="I252" i="2"/>
  <c r="E249" i="2"/>
  <c r="C247" i="2"/>
  <c r="C246" i="2"/>
  <c r="C245" i="2"/>
  <c r="C244" i="2"/>
  <c r="I242" i="2"/>
  <c r="I241" i="2"/>
  <c r="I239" i="2"/>
  <c r="I238" i="2"/>
  <c r="I237" i="2"/>
  <c r="I236" i="2"/>
  <c r="I235" i="2"/>
  <c r="I231" i="2"/>
  <c r="E226" i="2"/>
  <c r="C223" i="2"/>
  <c r="C222" i="2"/>
  <c r="C221" i="2"/>
  <c r="C220" i="2"/>
  <c r="I218" i="2"/>
  <c r="I217" i="2"/>
  <c r="I216" i="2"/>
  <c r="I215" i="2"/>
  <c r="I214" i="2"/>
  <c r="I213" i="2"/>
  <c r="I211" i="2"/>
  <c r="H228" i="2" s="1"/>
  <c r="I228" i="2" s="1"/>
  <c r="I207" i="2"/>
  <c r="I205" i="2"/>
  <c r="I203" i="2"/>
  <c r="C197" i="2"/>
  <c r="C196" i="2"/>
  <c r="C194" i="2"/>
  <c r="I192" i="2"/>
  <c r="I189" i="2"/>
  <c r="I187" i="2"/>
  <c r="I184" i="2"/>
  <c r="I182" i="2"/>
  <c r="E179" i="2"/>
  <c r="C176" i="2"/>
  <c r="C175" i="2"/>
  <c r="C173" i="2"/>
  <c r="I171" i="2"/>
  <c r="I170" i="2"/>
  <c r="I169" i="2"/>
  <c r="I166" i="2"/>
  <c r="I165" i="2"/>
  <c r="I164" i="2"/>
  <c r="I161" i="2"/>
  <c r="I160" i="2"/>
  <c r="I159" i="2"/>
  <c r="I158" i="2"/>
  <c r="E155" i="2"/>
  <c r="C150" i="2"/>
  <c r="C195" i="2" s="1"/>
  <c r="C316" i="2" s="1"/>
  <c r="C149" i="2"/>
  <c r="I146" i="2"/>
  <c r="I145" i="2"/>
  <c r="I144" i="2"/>
  <c r="I143" i="2"/>
  <c r="I142" i="2"/>
  <c r="I141" i="2"/>
  <c r="I140" i="2"/>
  <c r="I137" i="2"/>
  <c r="I136" i="2"/>
  <c r="I135" i="2"/>
  <c r="I132" i="2"/>
  <c r="C123" i="2"/>
  <c r="I118" i="2"/>
  <c r="I115" i="2"/>
  <c r="I112" i="2"/>
  <c r="I111" i="2"/>
  <c r="I108" i="2"/>
  <c r="I107" i="2"/>
  <c r="I106" i="2"/>
  <c r="E103" i="2"/>
  <c r="C97" i="2"/>
  <c r="I94" i="2"/>
  <c r="I91" i="2"/>
  <c r="I88" i="2"/>
  <c r="I87" i="2"/>
  <c r="I84" i="2"/>
  <c r="I83" i="2"/>
  <c r="I82" i="2"/>
  <c r="I81" i="2"/>
  <c r="I80" i="2"/>
  <c r="I79" i="2"/>
  <c r="C70" i="2"/>
  <c r="I67" i="2"/>
  <c r="I66" i="2"/>
  <c r="I65" i="2"/>
  <c r="I62" i="2"/>
  <c r="I61" i="2"/>
  <c r="I58" i="2"/>
  <c r="I57" i="2"/>
  <c r="I56" i="2"/>
  <c r="I55" i="2"/>
  <c r="I54" i="2"/>
  <c r="I53" i="2"/>
  <c r="I52" i="2"/>
  <c r="C46" i="2"/>
  <c r="C73" i="2" s="1"/>
  <c r="C100" i="2" s="1"/>
  <c r="C126" i="2" s="1"/>
  <c r="C152" i="2" s="1"/>
  <c r="C45" i="2"/>
  <c r="C72" i="2" s="1"/>
  <c r="C99" i="2" s="1"/>
  <c r="C125" i="2" s="1"/>
  <c r="C151" i="2" s="1"/>
  <c r="C43" i="2"/>
  <c r="I36" i="2"/>
  <c r="I35" i="2"/>
  <c r="I34" i="2"/>
  <c r="I33" i="2"/>
  <c r="I32" i="2"/>
  <c r="I31" i="2"/>
  <c r="I30" i="2"/>
  <c r="A30" i="2"/>
  <c r="A31" i="2" s="1"/>
  <c r="A32" i="2" s="1"/>
  <c r="A33" i="2" s="1"/>
  <c r="A34" i="2" s="1"/>
  <c r="A35" i="2" s="1"/>
  <c r="A36" i="2" s="1"/>
  <c r="A52" i="2" s="1"/>
  <c r="A53" i="2" s="1"/>
  <c r="I29" i="2"/>
  <c r="A29" i="2"/>
  <c r="I25" i="2"/>
  <c r="I22" i="2"/>
  <c r="C17" i="2"/>
  <c r="C44" i="2" s="1"/>
  <c r="C71" i="2" s="1"/>
  <c r="C98" i="2" s="1"/>
  <c r="C124" i="2" s="1"/>
  <c r="C315" i="2" s="1"/>
  <c r="H229" i="2" l="1"/>
  <c r="I229" i="2" s="1"/>
  <c r="I41" i="2"/>
  <c r="I49" i="2" s="1"/>
  <c r="I68" i="2" s="1"/>
  <c r="I76" i="2" s="1"/>
  <c r="I96" i="2" s="1"/>
  <c r="I103" i="2" s="1"/>
  <c r="I120" i="2" s="1"/>
  <c r="I315" i="2" s="1"/>
  <c r="I219" i="2"/>
  <c r="I226" i="2" s="1"/>
  <c r="I243" i="2" s="1"/>
  <c r="I250" i="2" s="1"/>
  <c r="I272" i="2" s="1"/>
  <c r="I279" i="2" s="1"/>
  <c r="I307" i="2" s="1"/>
  <c r="I317" i="2" s="1"/>
  <c r="I318" i="2" s="1"/>
  <c r="I148" i="2"/>
  <c r="I155" i="2" s="1"/>
  <c r="I172" i="2" s="1"/>
  <c r="I179" i="2" s="1"/>
  <c r="I193" i="2" s="1"/>
  <c r="I316" i="2" s="1"/>
  <c r="C174" i="2"/>
  <c r="A54" i="2"/>
  <c r="A56" i="2" s="1"/>
  <c r="A57" i="2" s="1"/>
  <c r="A58" i="2" s="1"/>
  <c r="A61" i="2" s="1"/>
  <c r="A62" i="2" s="1"/>
  <c r="A65" i="2" s="1"/>
  <c r="A66" i="2" s="1"/>
  <c r="A67" i="2" s="1"/>
  <c r="A79" i="2" s="1"/>
  <c r="A80" i="2" s="1"/>
  <c r="A81" i="2" s="1"/>
  <c r="A82" i="2" s="1"/>
  <c r="A83" i="2" s="1"/>
  <c r="A84" i="2" s="1"/>
  <c r="A87" i="2" s="1"/>
  <c r="A88" i="2" s="1"/>
  <c r="A91" i="2" s="1"/>
  <c r="A94" i="2" s="1"/>
  <c r="A106" i="2" s="1"/>
  <c r="A107" i="2" s="1"/>
  <c r="A108" i="2" s="1"/>
  <c r="A111" i="2" s="1"/>
  <c r="A112" i="2" s="1"/>
  <c r="A115" i="2" s="1"/>
  <c r="A118" i="2" s="1"/>
  <c r="A132" i="2" s="1"/>
  <c r="A135" i="2" s="1"/>
  <c r="A136" i="2" s="1"/>
  <c r="A137" i="2" s="1"/>
  <c r="A140" i="2" s="1"/>
  <c r="A141" i="2" s="1"/>
  <c r="A142" i="2" s="1"/>
  <c r="A143" i="2" s="1"/>
  <c r="A144" i="2" s="1"/>
  <c r="A145" i="2" s="1"/>
  <c r="A146" i="2" s="1"/>
  <c r="A158" i="2" s="1"/>
  <c r="A159" i="2" s="1"/>
  <c r="A160" i="2" s="1"/>
  <c r="A161" i="2" s="1"/>
  <c r="A164" i="2" s="1"/>
  <c r="A165" i="2" s="1"/>
  <c r="A166" i="2" s="1"/>
  <c r="A169" i="2" s="1"/>
  <c r="A170" i="2" s="1"/>
  <c r="A182" i="2" s="1"/>
  <c r="A184" i="2" s="1"/>
  <c r="A187" i="2" s="1"/>
  <c r="A189" i="2" s="1"/>
  <c r="A192" i="2" s="1"/>
  <c r="A203" i="2" s="1"/>
  <c r="A205" i="2" s="1"/>
  <c r="A207" i="2" s="1"/>
  <c r="A211" i="2" s="1"/>
  <c r="A213" i="2" s="1"/>
  <c r="A214" i="2" s="1"/>
  <c r="A215" i="2" s="1"/>
  <c r="A216" i="2" s="1"/>
  <c r="A217" i="2" s="1"/>
  <c r="A218" i="2" s="1"/>
  <c r="A228" i="2" s="1"/>
  <c r="A229" i="2" s="1"/>
  <c r="A231" i="2" s="1"/>
  <c r="A55" i="2"/>
  <c r="I289" i="1"/>
  <c r="I288" i="1"/>
  <c r="I284" i="1"/>
  <c r="I283" i="1"/>
  <c r="I282" i="1"/>
  <c r="I264" i="1"/>
  <c r="I263" i="1"/>
  <c r="I262" i="1"/>
  <c r="I261" i="1"/>
  <c r="I260" i="1"/>
  <c r="I257" i="1"/>
  <c r="I252" i="1"/>
  <c r="I242" i="1"/>
  <c r="I241" i="1"/>
  <c r="I239" i="1"/>
  <c r="I238" i="1"/>
  <c r="I237" i="1"/>
  <c r="I235" i="1"/>
  <c r="I231" i="1"/>
  <c r="I218" i="1"/>
  <c r="I217" i="1"/>
  <c r="I216" i="1"/>
  <c r="I215" i="1"/>
  <c r="I214" i="1"/>
  <c r="I213" i="1"/>
  <c r="I211" i="1"/>
  <c r="I207" i="1"/>
  <c r="I205" i="1"/>
  <c r="I203" i="1"/>
  <c r="I192" i="1"/>
  <c r="I189" i="1"/>
  <c r="I187" i="1"/>
  <c r="I184" i="1"/>
  <c r="I182" i="1"/>
  <c r="I171" i="1"/>
  <c r="I170" i="1"/>
  <c r="I169" i="1"/>
  <c r="I166" i="1"/>
  <c r="I165" i="1"/>
  <c r="I164" i="1"/>
  <c r="I161" i="1"/>
  <c r="I160" i="1"/>
  <c r="I159" i="1"/>
  <c r="I158" i="1"/>
  <c r="I146" i="1"/>
  <c r="I145" i="1"/>
  <c r="I144" i="1"/>
  <c r="I143" i="1"/>
  <c r="I142" i="1"/>
  <c r="I141" i="1"/>
  <c r="I140" i="1"/>
  <c r="I137" i="1"/>
  <c r="I136" i="1"/>
  <c r="I135" i="1"/>
  <c r="I132" i="1"/>
  <c r="I118" i="1"/>
  <c r="I115" i="1"/>
  <c r="I112" i="1"/>
  <c r="I111" i="1"/>
  <c r="I108" i="1"/>
  <c r="I107" i="1"/>
  <c r="I106" i="1"/>
  <c r="I94" i="1"/>
  <c r="I91" i="1"/>
  <c r="I88" i="1"/>
  <c r="I87" i="1"/>
  <c r="I84" i="1"/>
  <c r="I83" i="1"/>
  <c r="I82" i="1"/>
  <c r="I81" i="1"/>
  <c r="I80" i="1"/>
  <c r="I79" i="1"/>
  <c r="I67" i="1"/>
  <c r="I66" i="1"/>
  <c r="I65" i="1"/>
  <c r="I62" i="1"/>
  <c r="I61" i="1"/>
  <c r="I58" i="1"/>
  <c r="I57" i="1"/>
  <c r="I56" i="1"/>
  <c r="I55" i="1"/>
  <c r="I54" i="1"/>
  <c r="I53" i="1"/>
  <c r="I52" i="1"/>
  <c r="I36" i="1"/>
  <c r="I35" i="1"/>
  <c r="I34" i="1"/>
  <c r="I33" i="1"/>
  <c r="I32" i="1"/>
  <c r="I31" i="1"/>
  <c r="I30" i="1"/>
  <c r="I29" i="1"/>
  <c r="I25" i="1"/>
  <c r="I22" i="1"/>
  <c r="H256" i="1"/>
  <c r="I256" i="1" s="1"/>
  <c r="I319" i="2" l="1"/>
  <c r="I321" i="2" s="1"/>
  <c r="A235" i="2"/>
  <c r="A236" i="2" s="1"/>
  <c r="A237" i="2" s="1"/>
  <c r="A238" i="2" s="1"/>
  <c r="A239" i="2" s="1"/>
  <c r="A241" i="2" s="1"/>
  <c r="A242" i="2" s="1"/>
  <c r="A251" i="2" s="1"/>
  <c r="A255" i="2" s="1"/>
  <c r="A256" i="2" s="1"/>
  <c r="A259" i="2" s="1"/>
  <c r="A260" i="2" s="1"/>
  <c r="A261" i="2" s="1"/>
  <c r="A262" i="2" s="1"/>
  <c r="A263" i="2" s="1"/>
  <c r="A282" i="2" s="1"/>
  <c r="A283" i="2" s="1"/>
  <c r="A284" i="2" s="1"/>
  <c r="A285" i="2" s="1"/>
  <c r="A288" i="2" s="1"/>
  <c r="A289" i="2" s="1"/>
  <c r="A232" i="2"/>
  <c r="I41" i="1"/>
  <c r="I49" i="1" s="1"/>
  <c r="I68" i="1" s="1"/>
  <c r="I76" i="1" s="1"/>
  <c r="I96" i="1" s="1"/>
  <c r="I103" i="1" s="1"/>
  <c r="I120" i="1" s="1"/>
  <c r="I315" i="1" s="1"/>
  <c r="I148" i="1"/>
  <c r="I155" i="1" s="1"/>
  <c r="I172" i="1" s="1"/>
  <c r="I179" i="1" s="1"/>
  <c r="I193" i="1" s="1"/>
  <c r="I316" i="1" s="1"/>
  <c r="I219" i="1"/>
  <c r="I226" i="1" s="1"/>
  <c r="E155" i="1"/>
  <c r="H285" i="1"/>
  <c r="I285" i="1" s="1"/>
  <c r="C329" i="1"/>
  <c r="C328" i="1"/>
  <c r="C327" i="1"/>
  <c r="C326" i="1"/>
  <c r="C311" i="1"/>
  <c r="C310" i="1"/>
  <c r="C309" i="1"/>
  <c r="C317" i="1" s="1"/>
  <c r="C308" i="1"/>
  <c r="G289" i="1"/>
  <c r="G288" i="1"/>
  <c r="E279" i="1"/>
  <c r="C276" i="1"/>
  <c r="C275" i="1"/>
  <c r="C274" i="1"/>
  <c r="C273" i="1"/>
  <c r="G263" i="1"/>
  <c r="G262" i="1"/>
  <c r="G261" i="1"/>
  <c r="G260" i="1"/>
  <c r="G259" i="1"/>
  <c r="H255" i="1"/>
  <c r="E249" i="1"/>
  <c r="C247" i="1"/>
  <c r="C246" i="1"/>
  <c r="C245" i="1"/>
  <c r="C244" i="1"/>
  <c r="E226" i="1"/>
  <c r="C223" i="1"/>
  <c r="C222" i="1"/>
  <c r="C221" i="1"/>
  <c r="C220" i="1"/>
  <c r="H228" i="1"/>
  <c r="C197" i="1"/>
  <c r="C196" i="1"/>
  <c r="C194" i="1"/>
  <c r="E179" i="1"/>
  <c r="C176" i="1"/>
  <c r="C175" i="1"/>
  <c r="C173" i="1"/>
  <c r="C150" i="1"/>
  <c r="C174" i="1" s="1"/>
  <c r="C149" i="1"/>
  <c r="C123" i="1"/>
  <c r="E103" i="1"/>
  <c r="C97" i="1"/>
  <c r="C70" i="1"/>
  <c r="C46" i="1"/>
  <c r="C73" i="1" s="1"/>
  <c r="C100" i="1" s="1"/>
  <c r="C126" i="1" s="1"/>
  <c r="C152" i="1" s="1"/>
  <c r="C45" i="1"/>
  <c r="C72" i="1" s="1"/>
  <c r="C99" i="1" s="1"/>
  <c r="C125" i="1" s="1"/>
  <c r="C151" i="1" s="1"/>
  <c r="C43" i="1"/>
  <c r="A29" i="1"/>
  <c r="A30" i="1" s="1"/>
  <c r="A31" i="1" s="1"/>
  <c r="A32" i="1" s="1"/>
  <c r="A33" i="1" s="1"/>
  <c r="A34" i="1" s="1"/>
  <c r="A35" i="1" s="1"/>
  <c r="A36" i="1" s="1"/>
  <c r="A52" i="1" s="1"/>
  <c r="A53" i="1" s="1"/>
  <c r="C17" i="1"/>
  <c r="C44" i="1" s="1"/>
  <c r="C71" i="1" s="1"/>
  <c r="C98" i="1" s="1"/>
  <c r="C124" i="1" s="1"/>
  <c r="C315" i="1" s="1"/>
  <c r="I228" i="1" l="1"/>
  <c r="H229" i="1"/>
  <c r="I229" i="1" s="1"/>
  <c r="I322" i="2"/>
  <c r="I323" i="2" s="1"/>
  <c r="C195" i="1"/>
  <c r="C316" i="1" s="1"/>
  <c r="A55" i="1"/>
  <c r="A54" i="1"/>
  <c r="A56" i="1" s="1"/>
  <c r="A57" i="1" s="1"/>
  <c r="A58" i="1" s="1"/>
  <c r="A61" i="1" s="1"/>
  <c r="A62" i="1" s="1"/>
  <c r="A65" i="1" s="1"/>
  <c r="A66" i="1" s="1"/>
  <c r="A67" i="1" s="1"/>
  <c r="A79" i="1" s="1"/>
  <c r="A80" i="1" s="1"/>
  <c r="A81" i="1" s="1"/>
  <c r="A82" i="1" s="1"/>
  <c r="A83" i="1" s="1"/>
  <c r="A84" i="1" s="1"/>
  <c r="A87" i="1" s="1"/>
  <c r="A88" i="1" s="1"/>
  <c r="A91" i="1" s="1"/>
  <c r="A94" i="1" s="1"/>
  <c r="A106" i="1" s="1"/>
  <c r="A107" i="1" s="1"/>
  <c r="A108" i="1" s="1"/>
  <c r="A111" i="1" s="1"/>
  <c r="A112" i="1" s="1"/>
  <c r="A115" i="1" s="1"/>
  <c r="A118" i="1" s="1"/>
  <c r="A132" i="1" s="1"/>
  <c r="A135" i="1" s="1"/>
  <c r="A136" i="1" s="1"/>
  <c r="A137" i="1" s="1"/>
  <c r="A140" i="1" s="1"/>
  <c r="A141" i="1" s="1"/>
  <c r="A142" i="1" s="1"/>
  <c r="A143" i="1" s="1"/>
  <c r="A144" i="1" s="1"/>
  <c r="A145" i="1" s="1"/>
  <c r="A146" i="1" s="1"/>
  <c r="A158" i="1" s="1"/>
  <c r="A159" i="1" s="1"/>
  <c r="A160" i="1" s="1"/>
  <c r="A161" i="1" s="1"/>
  <c r="A164" i="1" s="1"/>
  <c r="A165" i="1" s="1"/>
  <c r="A166" i="1" s="1"/>
  <c r="A169" i="1" s="1"/>
  <c r="A170" i="1" s="1"/>
  <c r="A182" i="1" s="1"/>
  <c r="A184" i="1" s="1"/>
  <c r="A187" i="1" s="1"/>
  <c r="A189" i="1" s="1"/>
  <c r="A192" i="1" s="1"/>
  <c r="A203" i="1" s="1"/>
  <c r="A205" i="1" s="1"/>
  <c r="A207" i="1" s="1"/>
  <c r="A211" i="1" s="1"/>
  <c r="A213" i="1" s="1"/>
  <c r="A214" i="1" s="1"/>
  <c r="A215" i="1" s="1"/>
  <c r="A216" i="1" s="1"/>
  <c r="A217" i="1" s="1"/>
  <c r="A218" i="1" s="1"/>
  <c r="A228" i="1" s="1"/>
  <c r="A229" i="1" s="1"/>
  <c r="A231" i="1" s="1"/>
  <c r="I243" i="1" l="1"/>
  <c r="I250" i="1" s="1"/>
  <c r="I272" i="1" s="1"/>
  <c r="I279" i="1" s="1"/>
  <c r="I307" i="1" s="1"/>
  <c r="I317" i="1" s="1"/>
  <c r="I318" i="1" s="1"/>
  <c r="I319" i="1" s="1"/>
  <c r="I321" i="1" s="1"/>
  <c r="I322" i="1" s="1"/>
  <c r="I323" i="1" s="1"/>
  <c r="A235" i="1"/>
  <c r="A236" i="1" s="1"/>
  <c r="A237" i="1" s="1"/>
  <c r="A238" i="1" s="1"/>
  <c r="A239" i="1" s="1"/>
  <c r="A241" i="1" s="1"/>
  <c r="A242" i="1" s="1"/>
  <c r="A251" i="1" s="1"/>
  <c r="A255" i="1" s="1"/>
  <c r="A256" i="1" s="1"/>
  <c r="A259" i="1" s="1"/>
  <c r="A260" i="1" s="1"/>
  <c r="A261" i="1" s="1"/>
  <c r="A262" i="1" s="1"/>
  <c r="A263" i="1" s="1"/>
  <c r="A282" i="1" s="1"/>
  <c r="A283" i="1" s="1"/>
  <c r="A284" i="1" s="1"/>
  <c r="A285" i="1" s="1"/>
  <c r="A288" i="1" s="1"/>
  <c r="A289" i="1" s="1"/>
  <c r="A232" i="1"/>
</calcChain>
</file>

<file path=xl/sharedStrings.xml><?xml version="1.0" encoding="utf-8"?>
<sst xmlns="http://schemas.openxmlformats.org/spreadsheetml/2006/main" count="976" uniqueCount="306">
  <si>
    <t>Item
 No.</t>
  </si>
  <si>
    <t xml:space="preserve">Quantity </t>
  </si>
  <si>
    <t>Rate</t>
  </si>
  <si>
    <t>Amount</t>
  </si>
  <si>
    <t>SCHEDULE NO. 1: CONTRACT MANAGEMENT AND COMPLIANCE</t>
  </si>
  <si>
    <t>GENERAL</t>
  </si>
  <si>
    <t>NOTES:</t>
  </si>
  <si>
    <t>(I)</t>
  </si>
  <si>
    <t>The agreement is to be the Facilities Management Conditions of Contract (DPW) SEPT. 2005 VERSION 1</t>
  </si>
  <si>
    <t>(II)</t>
  </si>
  <si>
    <t>Pursuant to this contract, the rates shall be subject to an annual escalation cap limited to five percent (5%) per annum, the base rate being the date of an award of tender.</t>
  </si>
  <si>
    <t>(iii)</t>
  </si>
  <si>
    <t>Tenderers are referred to the abovementioned documents for the full intent and meaning of each clause thereof (hereinafter referred to by heading and clause number only) for which such allowance must be made as may be considered necessary.</t>
  </si>
  <si>
    <t>(iv)</t>
  </si>
  <si>
    <t>Where standard clauses or alternatives are not entirely applicable to this contract such modifications, corrections or supplements as will apply are given under each relevant clause heading.</t>
  </si>
  <si>
    <t>(v)</t>
  </si>
  <si>
    <t>Where any item is not relevant to this specific contract such item is marked N/A (signifying "not applicable").</t>
  </si>
  <si>
    <t>(vi)</t>
  </si>
  <si>
    <t>Grouping of items necessitating the completion of works is allocated per type of maintenance to be executed. interval-based maintenance has fixed costs, Condition based maintenance has semi-variable costs and corrective maintenance has variable costs.</t>
  </si>
  <si>
    <t>(vii)</t>
  </si>
  <si>
    <t>The Service Provider is expected to familiarise themselves with the site and condition of the respective Water Plants and Wastewater Treatment Plants to accurately estimate the resources required for the successful Operations &amp; Maintenance (O&amp;M)</t>
  </si>
  <si>
    <t>Carried Forward</t>
  </si>
  <si>
    <t>R</t>
  </si>
  <si>
    <t>Not priced</t>
  </si>
  <si>
    <t>TSITSIKAMMA &amp; SURROUNDING AREAS</t>
  </si>
  <si>
    <t>DPWI: GQEBERHA REGIONAL OFFICE</t>
  </si>
  <si>
    <t>FACILITIES MANAGEMENT</t>
  </si>
  <si>
    <t>Item 
No.</t>
  </si>
  <si>
    <t>Brought Forward</t>
  </si>
  <si>
    <r>
      <rPr>
        <b/>
        <sz val="10"/>
        <color theme="1"/>
        <rFont val="Arial"/>
        <family val="2"/>
      </rPr>
      <t xml:space="preserve">1.2. </t>
    </r>
    <r>
      <rPr>
        <b/>
        <u/>
        <sz val="10"/>
        <color theme="1"/>
        <rFont val="Arial"/>
        <family val="2"/>
      </rPr>
      <t xml:space="preserve">MOBILISATION (SITE ESTABLISHMENT), TRANSITION
</t>
    </r>
    <r>
      <rPr>
        <b/>
        <sz val="10"/>
        <color theme="1"/>
        <rFont val="Arial"/>
        <family val="2"/>
      </rPr>
      <t xml:space="preserve">       </t>
    </r>
    <r>
      <rPr>
        <b/>
        <u/>
        <sz val="10"/>
        <color theme="1"/>
        <rFont val="Arial"/>
        <family val="2"/>
      </rPr>
      <t>CONTRACT MANAGEMENT AND DEMOBILISATION</t>
    </r>
  </si>
  <si>
    <t>The costs for mobilisation, transition and demobilisation are fixed but spread over several months, while overhead costs are variable. For ease of contract management, the  costs are spread throughout the duration of the contract as overhead costs</t>
  </si>
  <si>
    <t>1.2.1.</t>
  </si>
  <si>
    <t>Mobilisation, overhead costs and demobilisation</t>
  </si>
  <si>
    <t>Month</t>
  </si>
  <si>
    <t>OCCUPATIONAL HEALTH AND SAFETY COMPLIANCE</t>
  </si>
  <si>
    <t>Occupational Health and Safety Specification</t>
  </si>
  <si>
    <t>The Service Provider shall with reference to the Health and Safety  specification, and without limiting his obligations in terms of the Occupational Health and Safety Act, 1993, allow for the following terms in his costing for all sites included</t>
  </si>
  <si>
    <t>1.3.6.1.</t>
  </si>
  <si>
    <t xml:space="preserve">Provision of Health and Safety Plan(s)
</t>
  </si>
  <si>
    <t>Sum</t>
  </si>
  <si>
    <t>1.3.6.2.</t>
  </si>
  <si>
    <t>OHS file on-site(s) and maintained</t>
  </si>
  <si>
    <t>1.3.6.3.</t>
  </si>
  <si>
    <t>Hazard identification, risk assessment(s) and mitigation</t>
  </si>
  <si>
    <t>1.3.6.4.</t>
  </si>
  <si>
    <t xml:space="preserve">Personal Protective Equipment (PPE) and clothing (allowed elsewhere but cost can be allowed under this section)
</t>
  </si>
  <si>
    <t>1.3.6.5.</t>
  </si>
  <si>
    <t xml:space="preserve">First aid kits and re-filling
</t>
  </si>
  <si>
    <t>1.3.6.6.</t>
  </si>
  <si>
    <t>OHS Act on-site displayed</t>
  </si>
  <si>
    <t>1.3.6.7.</t>
  </si>
  <si>
    <t>Site inspection and incident reporting</t>
  </si>
  <si>
    <t xml:space="preserve">1.3.6.8. </t>
  </si>
  <si>
    <t>Health and Safety Committee establishment and training</t>
  </si>
  <si>
    <r>
      <rPr>
        <b/>
        <sz val="10"/>
        <color theme="1"/>
        <rFont val="Arial"/>
        <family val="2"/>
      </rPr>
      <t xml:space="preserve">1.4. </t>
    </r>
    <r>
      <rPr>
        <b/>
        <u/>
        <sz val="10"/>
        <color theme="1"/>
        <rFont val="Arial"/>
        <family val="2"/>
      </rPr>
      <t>MANAGEMENT AND COMPLIANCE HUMAN RESOURCES</t>
    </r>
  </si>
  <si>
    <t>Employment, verification of qualifications and citizenship, registration &amp; classification of all Management and Compliance Human Resources (internal &amp; external)</t>
  </si>
  <si>
    <t xml:space="preserve">1.4.1.1. </t>
  </si>
  <si>
    <t xml:space="preserve">Water Quality Scientist
</t>
  </si>
  <si>
    <t xml:space="preserve">1.4.1.2. </t>
  </si>
  <si>
    <t>Contract Manager / Plant Superintendent</t>
  </si>
  <si>
    <t xml:space="preserve">1.4.1.3. </t>
  </si>
  <si>
    <t>Health and Safety Officer</t>
  </si>
  <si>
    <t xml:space="preserve">1.4.1.4. </t>
  </si>
  <si>
    <t>Instrument technician (Available when required)</t>
  </si>
  <si>
    <t xml:space="preserve">1.4.1.5. </t>
  </si>
  <si>
    <t>Civil Engineer (Part-time)</t>
  </si>
  <si>
    <t xml:space="preserve">1.4.1.6. </t>
  </si>
  <si>
    <t xml:space="preserve">Other (Specify:________________________)
</t>
  </si>
  <si>
    <t xml:space="preserve">1.4.1.7. </t>
  </si>
  <si>
    <t xml:space="preserve">Training &amp; development of management and compliance Human Resources
</t>
  </si>
  <si>
    <r>
      <rPr>
        <b/>
        <sz val="10"/>
        <color theme="1"/>
        <rFont val="Arial"/>
        <family val="2"/>
      </rPr>
      <t xml:space="preserve">1.5. </t>
    </r>
    <r>
      <rPr>
        <b/>
        <u/>
        <sz val="10"/>
        <color theme="1"/>
        <rFont val="Arial"/>
        <family val="2"/>
      </rPr>
      <t>MANAGEMENT / SUPERVISIOIN OF OPERATIONS</t>
    </r>
  </si>
  <si>
    <t>Provision of Management / Supervision of Personnel for the duration of the contract</t>
  </si>
  <si>
    <t xml:space="preserve">1.5.1.1. </t>
  </si>
  <si>
    <t>Manager(s) / Supervisor(s) of personnel</t>
  </si>
  <si>
    <t xml:space="preserve">1.5.1.2. </t>
  </si>
  <si>
    <t>Training &amp; development of Manager(s) / Supervisor(s)</t>
  </si>
  <si>
    <r>
      <rPr>
        <b/>
        <sz val="10"/>
        <color theme="1"/>
        <rFont val="Arial"/>
        <family val="2"/>
      </rPr>
      <t xml:space="preserve">1.6. </t>
    </r>
    <r>
      <rPr>
        <b/>
        <u/>
        <sz val="10"/>
        <color theme="1"/>
        <rFont val="Arial"/>
        <family val="2"/>
      </rPr>
      <t>MEDICAL SURVEILLANCE AND CERTIFICATES</t>
    </r>
  </si>
  <si>
    <t>Perform base medical examinations and obtain medical certificates of all employees prior to their employment, during employment and at the exit of employment</t>
  </si>
  <si>
    <t xml:space="preserve">1.6.1. </t>
  </si>
  <si>
    <t>Initial baseline medical examinations</t>
  </si>
  <si>
    <t xml:space="preserve">1.6.2. </t>
  </si>
  <si>
    <t>Periodic and exit medical examinations</t>
  </si>
  <si>
    <t xml:space="preserve">1.6.3. </t>
  </si>
  <si>
    <t xml:space="preserve">Vaccination of wastewater treatment plants personnel </t>
  </si>
  <si>
    <r>
      <rPr>
        <b/>
        <sz val="10"/>
        <color theme="1"/>
        <rFont val="Arial"/>
        <family val="2"/>
      </rPr>
      <t xml:space="preserve">1.7. </t>
    </r>
    <r>
      <rPr>
        <b/>
        <u/>
        <sz val="10"/>
        <color theme="1"/>
        <rFont val="Arial"/>
        <family val="2"/>
      </rPr>
      <t>EXPANDED PUBLIC WORKS IMPLEMENTATION</t>
    </r>
  </si>
  <si>
    <t>EPWP Beneficiaries including training, reporting, provision of branded Personal Protective Equipment (PPE)</t>
  </si>
  <si>
    <t xml:space="preserve">1.7.3.1. </t>
  </si>
  <si>
    <t xml:space="preserve">EPWP beneficiaries </t>
  </si>
  <si>
    <t xml:space="preserve">1.7.3.2. </t>
  </si>
  <si>
    <t xml:space="preserve">Social facilitation in communities prior to recruitment </t>
  </si>
  <si>
    <t xml:space="preserve">1.7.3.3. </t>
  </si>
  <si>
    <t xml:space="preserve">1.7.3.4. </t>
  </si>
  <si>
    <t xml:space="preserve">1.7.3.5. </t>
  </si>
  <si>
    <t>Training of EPWP beneficiaries</t>
  </si>
  <si>
    <t xml:space="preserve">1.7.3.6. </t>
  </si>
  <si>
    <t>EPWP reporting</t>
  </si>
  <si>
    <r>
      <rPr>
        <b/>
        <sz val="10"/>
        <color theme="1"/>
        <rFont val="Arial"/>
        <family val="2"/>
      </rPr>
      <t xml:space="preserve">1.8. </t>
    </r>
    <r>
      <rPr>
        <b/>
        <u/>
        <sz val="10"/>
        <color theme="1"/>
        <rFont val="Arial"/>
        <family val="2"/>
      </rPr>
      <t>OPERATION AND MAINTENANCE MANUAL</t>
    </r>
  </si>
  <si>
    <t>Drafting, developing and implementing a comprehensive Operation and maintenance manual</t>
  </si>
  <si>
    <t>1.8.4.1.</t>
  </si>
  <si>
    <t>Wastewater treatment plant O&amp;M manual</t>
  </si>
  <si>
    <t>No.</t>
  </si>
  <si>
    <t>1.8.4.2.</t>
  </si>
  <si>
    <t>Water treatment plant O&amp;M manual</t>
  </si>
  <si>
    <r>
      <rPr>
        <b/>
        <sz val="10"/>
        <color theme="1"/>
        <rFont val="Arial"/>
        <family val="2"/>
      </rPr>
      <t xml:space="preserve">1.9. </t>
    </r>
    <r>
      <rPr>
        <b/>
        <u/>
        <sz val="10"/>
        <color theme="1"/>
        <rFont val="Arial"/>
        <family val="2"/>
      </rPr>
      <t>GREEN DROP REGULATION COMPLIANCE</t>
    </r>
  </si>
  <si>
    <t>Conduct a Green Drop Assessment and ensure audit outcomes implementation on all  relevant sites before and while performing work on wastewater treatment plants</t>
  </si>
  <si>
    <t xml:space="preserve">1.9.1. </t>
  </si>
  <si>
    <t>Green Drop Assessment and implementation</t>
  </si>
  <si>
    <r>
      <rPr>
        <b/>
        <sz val="10"/>
        <color theme="1"/>
        <rFont val="Arial"/>
        <family val="2"/>
      </rPr>
      <t xml:space="preserve">1.10. </t>
    </r>
    <r>
      <rPr>
        <b/>
        <u/>
        <sz val="10"/>
        <color theme="1"/>
        <rFont val="Arial"/>
        <family val="2"/>
      </rPr>
      <t>BLUE DROP REGULATION COMPLIANCE</t>
    </r>
  </si>
  <si>
    <t>Conducting a Blue Drop Assessment and ensure audit outcomes implementation on all relevant site(s) before and while performing work on water and treatment plants</t>
  </si>
  <si>
    <t xml:space="preserve">1.10.1. </t>
  </si>
  <si>
    <t>Blue Drop Assessment and implementation</t>
  </si>
  <si>
    <r>
      <rPr>
        <b/>
        <sz val="10"/>
        <color theme="1"/>
        <rFont val="Arial"/>
        <family val="2"/>
      </rPr>
      <t xml:space="preserve">1.11. </t>
    </r>
    <r>
      <rPr>
        <b/>
        <u/>
        <sz val="10"/>
        <color theme="1"/>
        <rFont val="Arial"/>
        <family val="2"/>
      </rPr>
      <t>ASSET REGISTER</t>
    </r>
  </si>
  <si>
    <t>Drafting, developing, implementing and maintaining a componentised asset register and Component Identification Numbers (CIN) and tags for all assets in respective sites</t>
  </si>
  <si>
    <t xml:space="preserve">1.11.1. </t>
  </si>
  <si>
    <t xml:space="preserve">Componentised asset register including a Component Identification System </t>
  </si>
  <si>
    <t xml:space="preserve">1.11.2. </t>
  </si>
  <si>
    <t xml:space="preserve">Component Identification Number (CIN) tags </t>
  </si>
  <si>
    <t xml:space="preserve">1.11.3. </t>
  </si>
  <si>
    <t>Copies of asset register</t>
  </si>
  <si>
    <r>
      <rPr>
        <b/>
        <sz val="10"/>
        <color theme="1"/>
        <rFont val="Arial"/>
        <family val="2"/>
      </rPr>
      <t xml:space="preserve">1.12. </t>
    </r>
    <r>
      <rPr>
        <b/>
        <u/>
        <sz val="10"/>
        <color theme="1"/>
        <rFont val="Arial"/>
        <family val="2"/>
      </rPr>
      <t>FACILITY CONDITION ASSESSMENT</t>
    </r>
  </si>
  <si>
    <t>Drafting, developing, implementing and maintaining a componentised asset register and Component Identification Numbers (CIN) and tags for all assets</t>
  </si>
  <si>
    <t xml:space="preserve">1.12.1. </t>
  </si>
  <si>
    <t>Condition assessment report(s)</t>
  </si>
  <si>
    <t xml:space="preserve">1.12.2. </t>
  </si>
  <si>
    <t>Development of a prioritised maintenance plan</t>
  </si>
  <si>
    <r>
      <rPr>
        <b/>
        <sz val="10"/>
        <color theme="1"/>
        <rFont val="Arial"/>
        <family val="2"/>
      </rPr>
      <t xml:space="preserve">1.13. </t>
    </r>
    <r>
      <rPr>
        <b/>
        <u/>
        <sz val="10"/>
        <color theme="1"/>
        <rFont val="Arial"/>
        <family val="2"/>
      </rPr>
      <t>INCIDENT MANAGEMENT PROTOCOL</t>
    </r>
  </si>
  <si>
    <t>Prepare, review, and maintain a detailed and comprehensive incident management protocol for each water and wastewater facility</t>
  </si>
  <si>
    <t xml:space="preserve">1.13.1. </t>
  </si>
  <si>
    <t>Incident management protocol</t>
  </si>
  <si>
    <r>
      <rPr>
        <b/>
        <sz val="10"/>
        <color theme="1"/>
        <rFont val="Arial"/>
        <family val="2"/>
      </rPr>
      <t xml:space="preserve">1.14. </t>
    </r>
    <r>
      <rPr>
        <b/>
        <u/>
        <sz val="10"/>
        <color theme="1"/>
        <rFont val="Arial"/>
        <family val="2"/>
      </rPr>
      <t>INSURANCE</t>
    </r>
  </si>
  <si>
    <t>Provision of comprehensive insurance cover for the duration of the contract to include but not limited to general liability, public liability, damage, theft, force majeure (Acts of God), etc.</t>
  </si>
  <si>
    <t xml:space="preserve">1.14.1. </t>
  </si>
  <si>
    <t>Insurance cover</t>
  </si>
  <si>
    <t>Carried to Summary</t>
  </si>
  <si>
    <t>SCHEDULE NO.2: OPERATION</t>
  </si>
  <si>
    <r>
      <rPr>
        <b/>
        <sz val="10"/>
        <color theme="1"/>
        <rFont val="Arial"/>
        <family val="2"/>
      </rPr>
      <t xml:space="preserve">2.1. </t>
    </r>
    <r>
      <rPr>
        <b/>
        <u/>
        <sz val="10"/>
        <color theme="1"/>
        <rFont val="Arial"/>
        <family val="2"/>
      </rPr>
      <t xml:space="preserve">OPERATIONS REGISTRATION OF TREATMENT PLANTS
</t>
    </r>
    <r>
      <rPr>
        <b/>
        <sz val="10"/>
        <color theme="1"/>
        <rFont val="Arial"/>
        <family val="2"/>
      </rPr>
      <t xml:space="preserve">       </t>
    </r>
    <r>
      <rPr>
        <b/>
        <u/>
        <sz val="10"/>
        <color theme="1"/>
        <rFont val="Arial"/>
        <family val="2"/>
      </rPr>
      <t>AND PERMIT RENEWALS</t>
    </r>
  </si>
  <si>
    <t>Facilitate, ensure and provide evidence of registration of plants with the Department of Water and Sanitation and obtain permits, including renewal of permits prior to expiry</t>
  </si>
  <si>
    <t xml:space="preserve">2.1.1.  </t>
  </si>
  <si>
    <t xml:space="preserve">Registration of water / wastewater treatment facilities  and permit renewals
</t>
  </si>
  <si>
    <r>
      <rPr>
        <b/>
        <sz val="10"/>
        <color theme="1"/>
        <rFont val="Arial"/>
        <family val="2"/>
      </rPr>
      <t xml:space="preserve">2.2. </t>
    </r>
    <r>
      <rPr>
        <b/>
        <u/>
        <sz val="10"/>
        <color theme="1"/>
        <rFont val="Arial"/>
        <family val="2"/>
      </rPr>
      <t>OPERATIONS HUMAN RESOURCES</t>
    </r>
  </si>
  <si>
    <t>Employment, verification of qualifications and citizenship, registration &amp; classification of all Operations Human Resources (internal &amp; external) for all the plants as regulated</t>
  </si>
  <si>
    <t>2.2.1.1.</t>
  </si>
  <si>
    <t xml:space="preserve">Supervisor(s) </t>
  </si>
  <si>
    <t xml:space="preserve">2.2.1.2. </t>
  </si>
  <si>
    <t>Process Controller(s) / Operators;</t>
  </si>
  <si>
    <t xml:space="preserve">2.2.1.3. </t>
  </si>
  <si>
    <t>General Workers</t>
  </si>
  <si>
    <r>
      <rPr>
        <b/>
        <sz val="10"/>
        <color theme="1"/>
        <rFont val="Arial"/>
        <family val="2"/>
      </rPr>
      <t xml:space="preserve">2.3. </t>
    </r>
    <r>
      <rPr>
        <b/>
        <u/>
        <sz val="10"/>
        <color theme="1"/>
        <rFont val="Arial"/>
        <family val="2"/>
      </rPr>
      <t>OPERATIONS MATERIALS AND CONSUMABLES</t>
    </r>
  </si>
  <si>
    <t xml:space="preserve">Provide SABS / SANS approved material and consumables for treatment of waste and water, disinfection, testing and ensuring compliance of treatment plants </t>
  </si>
  <si>
    <t xml:space="preserve">2.3.1.1. </t>
  </si>
  <si>
    <t>Green Drop kits including servicing</t>
  </si>
  <si>
    <t xml:space="preserve">2.3.1.2. </t>
  </si>
  <si>
    <t>Blue drop kits including servicing</t>
  </si>
  <si>
    <t xml:space="preserve">2.3.1.3. </t>
  </si>
  <si>
    <t>Dissolved Oxygen meters for activated sludge plants</t>
  </si>
  <si>
    <t xml:space="preserve">2.3.1.4. </t>
  </si>
  <si>
    <t>Sampling kit and sampling bottles</t>
  </si>
  <si>
    <t>2.3.1.5.</t>
  </si>
  <si>
    <t>High pressure hose machine</t>
  </si>
  <si>
    <t>2.3.1.6.</t>
  </si>
  <si>
    <t xml:space="preserve">Water and wastewater treatment chemicals </t>
  </si>
  <si>
    <t>2.3.1.7.</t>
  </si>
  <si>
    <t>Portable submersible pump</t>
  </si>
  <si>
    <r>
      <rPr>
        <b/>
        <sz val="10"/>
        <color theme="1"/>
        <rFont val="Arial"/>
        <family val="2"/>
      </rPr>
      <t xml:space="preserve">2.4. </t>
    </r>
    <r>
      <rPr>
        <b/>
        <u/>
        <sz val="10"/>
        <color theme="1"/>
        <rFont val="Arial"/>
        <family val="2"/>
      </rPr>
      <t xml:space="preserve">OPERATIONS PLANT, MACHINERY, VEHICLES AND
</t>
    </r>
    <r>
      <rPr>
        <b/>
        <sz val="10"/>
        <color theme="1"/>
        <rFont val="Arial"/>
        <family val="2"/>
      </rPr>
      <t xml:space="preserve">       </t>
    </r>
    <r>
      <rPr>
        <b/>
        <u/>
        <sz val="10"/>
        <color theme="1"/>
        <rFont val="Arial"/>
        <family val="2"/>
      </rPr>
      <t xml:space="preserve">EQUIPMENT
</t>
    </r>
    <r>
      <rPr>
        <b/>
        <sz val="10"/>
        <color theme="1"/>
        <rFont val="Arial"/>
        <family val="2"/>
      </rPr>
      <t xml:space="preserve">       </t>
    </r>
  </si>
  <si>
    <t>Provide all commercial mechanical and electrical equipment and machinery (energy saving with low operating noise less than 85 decibels) necessary for the  effective and efficient operation of the water and wastewater treatment plants and attending to grounds / horticultural services and cleaning</t>
  </si>
  <si>
    <t xml:space="preserve">2.4.1.1. </t>
  </si>
  <si>
    <t xml:space="preserve">Commercial brush cutters
</t>
  </si>
  <si>
    <t>2.4.1.2.</t>
  </si>
  <si>
    <t xml:space="preserve">Commercial lawn mowers
</t>
  </si>
  <si>
    <t>2.4.1.3.</t>
  </si>
  <si>
    <t xml:space="preserve">Commercial vacuum cleaners and blowers 
</t>
  </si>
  <si>
    <t xml:space="preserve">2.4.1.4. </t>
  </si>
  <si>
    <t xml:space="preserve">Wheelbarrows, spades, hard brooms, hand rakes, scoop nets, skips/ grit removal bins, digging folks
</t>
  </si>
  <si>
    <t>***All the items in 2.4.1.4 shall become property of DPWI at the end of the contract.</t>
  </si>
  <si>
    <t>Provide vehicle(s) including fuel and drivers, not limited to as follows:</t>
  </si>
  <si>
    <t>2.4.4.1.</t>
  </si>
  <si>
    <t xml:space="preserve"> Vehicle(s):  1 tonne pick-up(s) and / or trailer(s),</t>
  </si>
  <si>
    <t>2.4.4.2.</t>
  </si>
  <si>
    <t xml:space="preserve"> Quad bike(s)</t>
  </si>
  <si>
    <t xml:space="preserve">2.4.4.3. </t>
  </si>
  <si>
    <t xml:space="preserve"> Other (Specify:_______________________)</t>
  </si>
  <si>
    <r>
      <rPr>
        <b/>
        <sz val="10"/>
        <color theme="1"/>
        <rFont val="Arial"/>
        <family val="2"/>
      </rPr>
      <t xml:space="preserve">2.5. </t>
    </r>
    <r>
      <rPr>
        <b/>
        <u/>
        <sz val="10"/>
        <color theme="1"/>
        <rFont val="Arial"/>
        <family val="2"/>
      </rPr>
      <t xml:space="preserve">SECURITY PROVISION AND SECURITY CLEARANCE OF
</t>
    </r>
    <r>
      <rPr>
        <b/>
        <sz val="10"/>
        <color theme="1"/>
        <rFont val="Arial"/>
        <family val="2"/>
      </rPr>
      <t xml:space="preserve">       </t>
    </r>
    <r>
      <rPr>
        <b/>
        <u/>
        <sz val="10"/>
        <color theme="1"/>
        <rFont val="Arial"/>
        <family val="2"/>
      </rPr>
      <t>PERSONNEL</t>
    </r>
  </si>
  <si>
    <t>Perform security risk assessment, implement security measures and provide Private Security Industry Regulating Authority (PSIRA) accredited Security Officers  for the protection of assets and personnel on respective sites</t>
  </si>
  <si>
    <t xml:space="preserve">2.5.1. </t>
  </si>
  <si>
    <t>Security Clearance of Employees</t>
  </si>
  <si>
    <t xml:space="preserve">2.5.2. </t>
  </si>
  <si>
    <t>Security Officers</t>
  </si>
  <si>
    <t>2.5.4.</t>
  </si>
  <si>
    <t>Burglar alarms, security detection and field devices</t>
  </si>
  <si>
    <r>
      <rPr>
        <b/>
        <sz val="10"/>
        <color theme="1"/>
        <rFont val="Arial"/>
        <family val="2"/>
      </rPr>
      <t xml:space="preserve">2.6. </t>
    </r>
    <r>
      <rPr>
        <b/>
        <u/>
        <sz val="10"/>
        <color theme="1"/>
        <rFont val="Arial"/>
        <family val="2"/>
      </rPr>
      <t xml:space="preserve">OPERATIONS MONITORING PROGRAMME
</t>
    </r>
    <r>
      <rPr>
        <b/>
        <sz val="10"/>
        <color theme="1"/>
        <rFont val="Arial"/>
        <family val="2"/>
      </rPr>
      <t xml:space="preserve">       </t>
    </r>
  </si>
  <si>
    <t>Provide and implement a properly designed standard operating procedure (SOP) for all operations, schematic and laminated layout including proof of operational monitoring of site(s), determinants and frequency of testing or analyses</t>
  </si>
  <si>
    <t>2.6.1.</t>
  </si>
  <si>
    <t>Standard operating procedure (SOP)</t>
  </si>
  <si>
    <r>
      <rPr>
        <b/>
        <sz val="10"/>
        <color theme="1"/>
        <rFont val="Arial"/>
        <family val="2"/>
      </rPr>
      <t xml:space="preserve">2.8. </t>
    </r>
    <r>
      <rPr>
        <b/>
        <u/>
        <sz val="10"/>
        <color theme="1"/>
        <rFont val="Arial"/>
        <family val="2"/>
      </rPr>
      <t xml:space="preserve">GROUNDWATER, UPSTREAM AND DOWNSTREAM
</t>
    </r>
    <r>
      <rPr>
        <b/>
        <sz val="10"/>
        <color theme="1"/>
        <rFont val="Arial"/>
        <family val="2"/>
      </rPr>
      <t xml:space="preserve">       </t>
    </r>
    <r>
      <rPr>
        <b/>
        <u/>
        <sz val="10"/>
        <color theme="1"/>
        <rFont val="Arial"/>
        <family val="2"/>
      </rPr>
      <t>MONITORING</t>
    </r>
  </si>
  <si>
    <t xml:space="preserve">2.8. </t>
  </si>
  <si>
    <t>Bio-monitoring, geohydrological reports and drilling of borehole</t>
  </si>
  <si>
    <t>Prov</t>
  </si>
  <si>
    <r>
      <rPr>
        <b/>
        <sz val="10"/>
        <color theme="1"/>
        <rFont val="Arial"/>
        <family val="2"/>
      </rPr>
      <t xml:space="preserve">2.9. </t>
    </r>
    <r>
      <rPr>
        <b/>
        <u/>
        <sz val="10"/>
        <color theme="1"/>
        <rFont val="Arial"/>
        <family val="2"/>
      </rPr>
      <t xml:space="preserve">WATER AND WASTEWATER TESTING AND 
</t>
    </r>
    <r>
      <rPr>
        <b/>
        <sz val="10"/>
        <color theme="1"/>
        <rFont val="Arial"/>
        <family val="2"/>
      </rPr>
      <t xml:space="preserve">       </t>
    </r>
    <r>
      <rPr>
        <b/>
        <u/>
        <sz val="10"/>
        <color theme="1"/>
        <rFont val="Arial"/>
        <family val="2"/>
      </rPr>
      <t>COMPLIANCE MONITORING PROGRAMME</t>
    </r>
  </si>
  <si>
    <t>Ensure compliance with the blue drop certification for the testing of drinking water on respective sites and submission of results to a SANAS accredited laboratory in accordance with industry standards (SABS / SANS) and ensure compliance</t>
  </si>
  <si>
    <t>2.9.1.1.</t>
  </si>
  <si>
    <t>Testing drinking water / portable water</t>
  </si>
  <si>
    <t>Ensuring compliance with the green drop certification for the testing of drinking water on respective sites and submission of results to a SANAS accredited laboratory in accordance with industry standards (SABS / SANS) and ensure compliance</t>
  </si>
  <si>
    <t>2.9.2.1.</t>
  </si>
  <si>
    <t>Testing wastewater</t>
  </si>
  <si>
    <r>
      <rPr>
        <b/>
        <sz val="10"/>
        <color theme="1"/>
        <rFont val="Arial"/>
        <family val="2"/>
      </rPr>
      <t xml:space="preserve">2.11. </t>
    </r>
    <r>
      <rPr>
        <b/>
        <u/>
        <sz val="10"/>
        <color theme="1"/>
        <rFont val="Arial"/>
        <family val="2"/>
      </rPr>
      <t xml:space="preserve">WATER RESULTS QUALITY MANAGEMENT, 
</t>
    </r>
    <r>
      <rPr>
        <b/>
        <sz val="10"/>
        <color theme="1"/>
        <rFont val="Arial"/>
        <family val="2"/>
      </rPr>
      <t xml:space="preserve">       </t>
    </r>
    <r>
      <rPr>
        <b/>
        <u/>
        <sz val="10"/>
        <color theme="1"/>
        <rFont val="Arial"/>
        <family val="2"/>
      </rPr>
      <t xml:space="preserve">SUBMISSION AND PUBLICATION
</t>
    </r>
    <r>
      <rPr>
        <b/>
        <sz val="10"/>
        <color theme="1"/>
        <rFont val="Arial"/>
        <family val="2"/>
      </rPr>
      <t xml:space="preserve">       </t>
    </r>
  </si>
  <si>
    <t xml:space="preserve">Implement a water quality monitoring programme, reporting, uploading on the IRIS, submitting to DPWI, benchmarking and publishing of results </t>
  </si>
  <si>
    <t>2.11.</t>
  </si>
  <si>
    <t>Water quality management</t>
  </si>
  <si>
    <t>SCHEDULE NO.3: MAINTENANCE</t>
  </si>
  <si>
    <r>
      <rPr>
        <b/>
        <sz val="10"/>
        <color theme="1"/>
        <rFont val="Arial"/>
        <family val="2"/>
      </rPr>
      <t xml:space="preserve">3.1. </t>
    </r>
    <r>
      <rPr>
        <b/>
        <u/>
        <sz val="10"/>
        <color theme="1"/>
        <rFont val="Arial"/>
        <family val="2"/>
      </rPr>
      <t xml:space="preserve">PRINCIPLES AND RESPONSIBILITY OF PLANT
</t>
    </r>
    <r>
      <rPr>
        <b/>
        <sz val="10"/>
        <color theme="1"/>
        <rFont val="Arial"/>
        <family val="2"/>
      </rPr>
      <t xml:space="preserve">       </t>
    </r>
    <r>
      <rPr>
        <b/>
        <u/>
        <sz val="10"/>
        <color theme="1"/>
        <rFont val="Arial"/>
        <family val="2"/>
      </rPr>
      <t>MAINTENANCE</t>
    </r>
  </si>
  <si>
    <t>Maintain hard-cover A4 maintenance files and excel electronic records for each installation for the duration of the Contract. All schedules, checklists, breakdown reports, preventative maintenance records, component replacement records</t>
  </si>
  <si>
    <t>3.1.6.</t>
  </si>
  <si>
    <t>Maintenance records including reports</t>
  </si>
  <si>
    <t>Communication and complaint logging procedure as part of the maintenance control plan</t>
  </si>
  <si>
    <t>3.1.7.</t>
  </si>
  <si>
    <t>Maintenance communication</t>
  </si>
  <si>
    <t>Development and implementation of the maintenance control plan to include components / subcomponents, the area of installation, the frequency of routine maintenance / inspections and format of reports</t>
  </si>
  <si>
    <t>3.1.8.</t>
  </si>
  <si>
    <t>Maintenance control plan</t>
  </si>
  <si>
    <r>
      <rPr>
        <b/>
        <sz val="10"/>
        <color theme="1"/>
        <rFont val="Arial"/>
        <family val="2"/>
      </rPr>
      <t xml:space="preserve">3.2. </t>
    </r>
    <r>
      <rPr>
        <b/>
        <u/>
        <sz val="10"/>
        <color theme="1"/>
        <rFont val="Arial"/>
        <family val="2"/>
      </rPr>
      <t>PREVENTATIVE MAINTENANCE</t>
    </r>
  </si>
  <si>
    <r>
      <rPr>
        <b/>
        <sz val="10"/>
        <color theme="1"/>
        <rFont val="Arial"/>
        <family val="2"/>
      </rPr>
      <t xml:space="preserve">3.2.2. </t>
    </r>
    <r>
      <rPr>
        <b/>
        <u/>
        <sz val="10"/>
        <color theme="1"/>
        <rFont val="Arial"/>
        <family val="2"/>
      </rPr>
      <t>Condition-Based Maintenance (CBM)</t>
    </r>
  </si>
  <si>
    <t>Material inclusive of profit and attendance as part of detailed invoice claims, providing copies of suppliers purchase invoice to substantiate claims</t>
  </si>
  <si>
    <t xml:space="preserve">material inclusive of profit and attendance as part of detailed invoice claims, providing copies of suppliers purchase invoice </t>
  </si>
  <si>
    <t>3.2.2.8.1.       Condition-based maintenance material</t>
  </si>
  <si>
    <t xml:space="preserve">Shared services Labour for interval-based maintenance with trade test qualifications for skilled personnel inclusive of all statutory costs, Personal Protective Equipment (PPE), profit and attendance and employee incentives throughout the duration of the contract </t>
  </si>
  <si>
    <t>3.2.2.9.1.       Maintenance manager(s)</t>
  </si>
  <si>
    <t>3.2.2.9.2.       Millwright</t>
  </si>
  <si>
    <t>3.2.2.9.3.       Electrician</t>
  </si>
  <si>
    <t>3.2.2.9.4.       Semi-skilled</t>
  </si>
  <si>
    <t>3.2.2.9.5.       General worker(s)</t>
  </si>
  <si>
    <t>3.2.2.9.6.       Other (Specify:___________________)</t>
  </si>
  <si>
    <t>Specialised sub-contractors for specialised maintenance inclusive of attendance for maintenance (profit) and as part of detailed invoice claims, providing copies of suppliers purchase invoice (Provisional)</t>
  </si>
  <si>
    <t>3.2.2.10.1.    Specialised sub-contractor services for CBM</t>
  </si>
  <si>
    <t>3.2.2.10.2.   Profit and attendance on specialised 
                   services for CBM</t>
  </si>
  <si>
    <t xml:space="preserve">  </t>
  </si>
  <si>
    <t>%</t>
  </si>
  <si>
    <t>Specialised equipment hire and tools, profit and attendance or provision of a comparative quotation from reputable equipment hiring companies wherein equipment is owned by the Service Provider's firm / company – claims shall only be restricted to equipment hire only excluding profit and attendance</t>
  </si>
  <si>
    <t>3.2.2.11.1.  Equipment hire for CBM (Provisional)</t>
  </si>
  <si>
    <t xml:space="preserve">3.2.2.11.2.  Profit and attendance of equipment hire for 
                 CBM </t>
  </si>
  <si>
    <r>
      <rPr>
        <b/>
        <sz val="10"/>
        <color theme="1"/>
        <rFont val="Arial"/>
        <family val="2"/>
      </rPr>
      <t xml:space="preserve">3.2.3. </t>
    </r>
    <r>
      <rPr>
        <b/>
        <u/>
        <sz val="10"/>
        <color theme="1"/>
        <rFont val="Arial"/>
        <family val="2"/>
      </rPr>
      <t>Routine and Interval-Based Maintenance (RIM)</t>
    </r>
  </si>
  <si>
    <t>Material inclusive of profit and attendance as part of detailed invoice claims,  providing copies of suppliers purchase invoice where rates of material were not provided and agreed on prior to the contract</t>
  </si>
  <si>
    <t>3.2.3.3.1.</t>
  </si>
  <si>
    <t xml:space="preserve">      Fire protection system </t>
  </si>
  <si>
    <t>3.2.3.3.2.</t>
  </si>
  <si>
    <t xml:space="preserve">      Main water network </t>
  </si>
  <si>
    <t>3.2.3.3.3</t>
  </si>
  <si>
    <t xml:space="preserve">      Spares and lubricants for 
      electromechanical equipment</t>
  </si>
  <si>
    <t>3.2.3.3.4.</t>
  </si>
  <si>
    <t xml:space="preserve">      Material for infrastructure</t>
  </si>
  <si>
    <t>3.2.3.3.5.</t>
  </si>
  <si>
    <t xml:space="preserve">      Material for grounds</t>
  </si>
  <si>
    <t xml:space="preserve">Labour inclusive for maintenance of components (building structures, plant, equipment and grounds) and all statutory costs, Personal Protective Equipment (PPE), profit and employee incentives throughout the duration of the contract </t>
  </si>
  <si>
    <t xml:space="preserve">3.2.3.4.2. </t>
  </si>
  <si>
    <t xml:space="preserve">     Groundsman (also operate machinery)</t>
  </si>
  <si>
    <t xml:space="preserve">3.2.3.4.4. </t>
  </si>
  <si>
    <t xml:space="preserve">     Other (Specify:____________________)</t>
  </si>
  <si>
    <t>Servicing and control of electromechanical equipment and tools</t>
  </si>
  <si>
    <t>3.2.3.5.1</t>
  </si>
  <si>
    <t xml:space="preserve">     Servicing and control of electromechanical
     equipment and tools</t>
  </si>
  <si>
    <r>
      <rPr>
        <b/>
        <sz val="10"/>
        <color theme="1"/>
        <rFont val="Arial"/>
        <family val="2"/>
      </rPr>
      <t xml:space="preserve">3.3. </t>
    </r>
    <r>
      <rPr>
        <b/>
        <u/>
        <sz val="10"/>
        <color theme="1"/>
        <rFont val="Arial"/>
        <family val="2"/>
      </rPr>
      <t>CORRECTIVE MAINTENANCE (BREAKDOWNS)</t>
    </r>
  </si>
  <si>
    <r>
      <rPr>
        <b/>
        <sz val="10"/>
        <color theme="1"/>
        <rFont val="Arial"/>
        <family val="2"/>
      </rPr>
      <t xml:space="preserve">3.2.2. </t>
    </r>
    <r>
      <rPr>
        <b/>
        <u/>
        <sz val="10"/>
        <color theme="1"/>
        <rFont val="Arial"/>
        <family val="2"/>
      </rPr>
      <t>Corrective Maintenance (CM) Material</t>
    </r>
  </si>
  <si>
    <t xml:space="preserve">Material, spare parts, subcomponents and appurtenances necessary for the complete maintenance of each installation and as part of detailed invoice claims, provide copies of suppliers purchase invoice </t>
  </si>
  <si>
    <t>3.3.2.5.1.</t>
  </si>
  <si>
    <t xml:space="preserve">     Corrective maintenance (CM) material</t>
  </si>
  <si>
    <t>3.3.2.5.2.</t>
  </si>
  <si>
    <t xml:space="preserve">     Profit on CM material (%)</t>
  </si>
  <si>
    <r>
      <rPr>
        <b/>
        <sz val="10"/>
        <color theme="1"/>
        <rFont val="Arial"/>
        <family val="2"/>
      </rPr>
      <t xml:space="preserve">3.2.2. </t>
    </r>
    <r>
      <rPr>
        <b/>
        <u/>
        <sz val="10"/>
        <color theme="1"/>
        <rFont val="Arial"/>
        <family val="2"/>
      </rPr>
      <t>Corrective Maintenance (CM) Labour</t>
    </r>
  </si>
  <si>
    <t xml:space="preserve">Labour in the form of skilled, trained (with mechanical, electrical or electromechanical trade certificates) and support personnel for Emergency execution for CM at all hours of the day / 7 days a week, as and when an emergency arises, inclusive of all statutory costs, Personal Protective Equipment (PPE), profit and employee incentives throughout the duration of the contract </t>
  </si>
  <si>
    <t>3.3.3.1.1.</t>
  </si>
  <si>
    <t xml:space="preserve">     Artisan Foreman (Rate/ hr Only)</t>
  </si>
  <si>
    <t>3.3.3.1.2.</t>
  </si>
  <si>
    <t xml:space="preserve">     Artisan  (Rate/ hr Only)</t>
  </si>
  <si>
    <t>3.3.3.1.3.</t>
  </si>
  <si>
    <t xml:space="preserve">     Semi-skilled / Artisan Assistant (Rate/ hr Only)</t>
  </si>
  <si>
    <t>3.3.3.1.4.</t>
  </si>
  <si>
    <t xml:space="preserve">     Unskilled / General Labourer (Rate/ hr Only)</t>
  </si>
  <si>
    <t>3.3.3.1.5.</t>
  </si>
  <si>
    <t xml:space="preserve">     Other (Specify:_____________) (Rate/ hr Only)</t>
  </si>
  <si>
    <r>
      <rPr>
        <b/>
        <sz val="10"/>
        <color theme="1"/>
        <rFont val="Arial"/>
        <family val="2"/>
      </rPr>
      <t xml:space="preserve">3.3.4. </t>
    </r>
    <r>
      <rPr>
        <b/>
        <u/>
        <sz val="10"/>
        <color theme="1"/>
        <rFont val="Arial"/>
        <family val="2"/>
      </rPr>
      <t>Corrective Maintenance Equipment</t>
    </r>
  </si>
  <si>
    <t>Specialised equipment hire and tools except where otherwise provided. The Service Provider shall provide a comparative quotation from reputable equipment hiring companies where equipment is owned by their firm / company – claims shall only be restricted to equipment hire only</t>
  </si>
  <si>
    <t>3.3.4.1.1.</t>
  </si>
  <si>
    <t xml:space="preserve">     Vibrating Compressor, static mass 0.5t (Daily)</t>
  </si>
  <si>
    <t>3.3.4.1.2.</t>
  </si>
  <si>
    <t xml:space="preserve">    Compressor 10.3 m3/min, tools &amp; hoses (Daily)</t>
  </si>
  <si>
    <t>3.3.4.1.3.</t>
  </si>
  <si>
    <t xml:space="preserve">     50mm Water pump and hoses  (Daily)</t>
  </si>
  <si>
    <t>3.3.4.1.4.</t>
  </si>
  <si>
    <t xml:space="preserve">     Profit and attendance of equipment hire for 
     CM (%)</t>
  </si>
  <si>
    <r>
      <rPr>
        <b/>
        <sz val="10"/>
        <color theme="1"/>
        <rFont val="Arial"/>
        <family val="2"/>
      </rPr>
      <t xml:space="preserve">3.2.2. </t>
    </r>
    <r>
      <rPr>
        <b/>
        <u/>
        <sz val="10"/>
        <color theme="1"/>
        <rFont val="Arial"/>
        <family val="2"/>
      </rPr>
      <t>Corrective Maintenance (CM) Transport</t>
    </r>
  </si>
  <si>
    <t>Transport for conveying material, accessing the site and attending to emergencies as required. The travel distance to each site shall be measured from the base locations reflected on the Terms of Reference (ToR)</t>
  </si>
  <si>
    <t>3.3.5.1.1.</t>
  </si>
  <si>
    <t xml:space="preserve">      One (1) tonne pick-up (Rate/ km)</t>
  </si>
  <si>
    <t>3.3.5.1.2.</t>
  </si>
  <si>
    <t xml:space="preserve">      Five (5) tonne truck  (Rate/ km)</t>
  </si>
  <si>
    <t>Section
No.</t>
  </si>
  <si>
    <t>FINAL SUMMARY</t>
  </si>
  <si>
    <t>Page
No</t>
  </si>
  <si>
    <t>A</t>
  </si>
  <si>
    <t>ANNUAL CONTRACT ESCALATION NOT  EXCEEDING 
 5%: ________ %</t>
  </si>
  <si>
    <t xml:space="preserve">YEAR 1: </t>
  </si>
  <si>
    <t>TOTAL AMOUNT</t>
  </si>
  <si>
    <t xml:space="preserve">YEAR 2: </t>
  </si>
  <si>
    <t>YEAR 1 + ESCALATION RATE</t>
  </si>
  <si>
    <t>SUB-TOTAL</t>
  </si>
  <si>
    <t>VAT@15%</t>
  </si>
  <si>
    <t>Total Carried to Form of Offer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</si>
</sst>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2" x14ac:knownFonts="1">
    <font>
      <sz val="10"/>
      <color rgb="FF000000"/>
      <name val="Times New Roman"/>
      <family val="1"/>
    </font>
    <font>
      <sz val="11"/>
      <color theme="1"/>
      <name val="Calibri"/>
      <family val="2"/>
      <scheme val="minor"/>
    </font>
    <font>
      <sz val="10"/>
      <color rgb="FF000000"/>
      <name val="Times New Roman"/>
      <family val="1"/>
    </font>
    <font>
      <b/>
      <sz val="9"/>
      <color theme="1"/>
      <name val="Arial"/>
      <family val="2"/>
    </font>
    <font>
      <sz val="10"/>
      <color theme="1"/>
      <name val="Arial"/>
      <family val="2"/>
    </font>
    <font>
      <b/>
      <sz val="10"/>
      <color theme="1"/>
      <name val="Arial"/>
      <family val="2"/>
    </font>
    <font>
      <b/>
      <u/>
      <sz val="10"/>
      <color theme="1"/>
      <name val="Arial"/>
      <family val="2"/>
    </font>
    <font>
      <sz val="8"/>
      <color theme="1"/>
      <name val="Arial"/>
      <family val="2"/>
    </font>
    <font>
      <b/>
      <sz val="8"/>
      <color theme="1"/>
      <name val="Arial"/>
      <family val="2"/>
    </font>
    <font>
      <b/>
      <u/>
      <sz val="11"/>
      <color theme="1"/>
      <name val="Arial"/>
      <family val="2"/>
    </font>
    <font>
      <u/>
      <sz val="10"/>
      <color theme="1"/>
      <name val="Arial"/>
      <family val="2"/>
    </font>
    <font>
      <sz val="10"/>
      <color theme="0"/>
      <name val="Arial"/>
      <family val="2"/>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style="thin">
        <color indexed="64"/>
      </top>
      <bottom style="double">
        <color indexed="64"/>
      </bottom>
      <diagonal/>
    </border>
  </borders>
  <cellStyleXfs count="3">
    <xf numFmtId="0" fontId="0" fillId="0" borderId="0"/>
    <xf numFmtId="43" fontId="2" fillId="0" borderId="0" applyFont="0" applyFill="0" applyBorder="0" applyAlignment="0" applyProtection="0"/>
    <xf numFmtId="9" fontId="1" fillId="0" borderId="0" applyFont="0" applyFill="0" applyBorder="0" applyAlignment="0" applyProtection="0"/>
  </cellStyleXfs>
  <cellXfs count="103">
    <xf numFmtId="0" fontId="0" fillId="0" borderId="0" xfId="0"/>
    <xf numFmtId="9" fontId="5" fillId="3" borderId="3" xfId="2" applyFont="1" applyFill="1" applyBorder="1" applyAlignment="1" applyProtection="1">
      <alignment horizontal="center" vertical="top"/>
      <protection locked="0" hidden="1"/>
    </xf>
    <xf numFmtId="43" fontId="4" fillId="2" borderId="0" xfId="1" applyFont="1" applyFill="1" applyBorder="1" applyAlignment="1" applyProtection="1">
      <alignment horizontal="right" vertical="top"/>
      <protection hidden="1"/>
    </xf>
    <xf numFmtId="43" fontId="4" fillId="2" borderId="3" xfId="1" applyFont="1" applyFill="1" applyBorder="1" applyAlignment="1" applyProtection="1">
      <alignment horizontal="right" vertical="top"/>
      <protection hidden="1"/>
    </xf>
    <xf numFmtId="43" fontId="4" fillId="2" borderId="0" xfId="1" applyFont="1" applyFill="1" applyBorder="1" applyAlignment="1" applyProtection="1">
      <alignment horizontal="right" vertical="top" wrapText="1"/>
      <protection hidden="1"/>
    </xf>
    <xf numFmtId="0" fontId="4" fillId="3" borderId="2" xfId="0" applyFont="1" applyFill="1" applyBorder="1" applyAlignment="1" applyProtection="1">
      <alignment horizontal="right" vertical="top"/>
      <protection locked="0" hidden="1"/>
    </xf>
    <xf numFmtId="43" fontId="5" fillId="2" borderId="0" xfId="1" applyFont="1" applyFill="1" applyBorder="1" applyAlignment="1" applyProtection="1">
      <alignment horizontal="center" vertical="top"/>
      <protection hidden="1"/>
    </xf>
    <xf numFmtId="43" fontId="4" fillId="2" borderId="0" xfId="1" applyFont="1" applyFill="1" applyBorder="1" applyAlignment="1" applyProtection="1">
      <alignment horizontal="right"/>
      <protection hidden="1"/>
    </xf>
    <xf numFmtId="43" fontId="4" fillId="2" borderId="4" xfId="1" applyFont="1" applyFill="1" applyBorder="1" applyAlignment="1" applyProtection="1">
      <alignment horizontal="right" vertical="top"/>
      <protection hidden="1"/>
    </xf>
    <xf numFmtId="43" fontId="5" fillId="2" borderId="0" xfId="1" applyFont="1" applyFill="1" applyBorder="1" applyAlignment="1" applyProtection="1">
      <alignment horizontal="right" vertical="top"/>
      <protection hidden="1"/>
    </xf>
    <xf numFmtId="43" fontId="4" fillId="2" borderId="0" xfId="1" applyFont="1" applyFill="1" applyBorder="1" applyAlignment="1" applyProtection="1">
      <alignment horizontal="right" vertical="center"/>
      <protection hidden="1"/>
    </xf>
    <xf numFmtId="43" fontId="4" fillId="2" borderId="4" xfId="1" applyFont="1" applyFill="1" applyBorder="1" applyAlignment="1" applyProtection="1">
      <alignment horizontal="right"/>
      <protection hidden="1"/>
    </xf>
    <xf numFmtId="43" fontId="4" fillId="2" borderId="5" xfId="1" applyFont="1" applyFill="1" applyBorder="1" applyAlignment="1" applyProtection="1">
      <alignment horizontal="right" vertical="center"/>
      <protection hidden="1"/>
    </xf>
    <xf numFmtId="43" fontId="4" fillId="2" borderId="4" xfId="1" applyFont="1" applyFill="1" applyBorder="1" applyAlignment="1" applyProtection="1">
      <alignment horizontal="right" vertical="top" wrapText="1"/>
      <protection hidden="1"/>
    </xf>
    <xf numFmtId="43" fontId="5" fillId="2" borderId="5" xfId="1" applyFont="1" applyFill="1" applyBorder="1" applyAlignment="1" applyProtection="1">
      <alignment horizontal="right" vertical="center"/>
      <protection hidden="1"/>
    </xf>
    <xf numFmtId="43" fontId="5" fillId="2" borderId="0" xfId="1" applyFont="1" applyFill="1" applyBorder="1" applyAlignment="1" applyProtection="1">
      <alignment horizontal="right" vertical="center"/>
      <protection hidden="1"/>
    </xf>
    <xf numFmtId="43" fontId="4" fillId="2" borderId="4" xfId="1" applyFont="1" applyFill="1" applyBorder="1" applyAlignment="1" applyProtection="1">
      <alignment horizontal="right" vertical="center"/>
      <protection hidden="1"/>
    </xf>
    <xf numFmtId="43" fontId="5" fillId="2" borderId="6" xfId="1" applyFont="1" applyFill="1" applyBorder="1" applyAlignment="1" applyProtection="1">
      <alignment horizontal="right" vertical="center"/>
      <protection hidden="1"/>
    </xf>
    <xf numFmtId="0" fontId="3" fillId="2" borderId="1" xfId="0" applyFont="1" applyFill="1" applyBorder="1" applyAlignment="1" applyProtection="1">
      <alignment horizontal="center" vertical="top" wrapText="1"/>
      <protection hidden="1"/>
    </xf>
    <xf numFmtId="0" fontId="3" fillId="2" borderId="0" xfId="0" applyFont="1" applyFill="1" applyBorder="1" applyAlignment="1" applyProtection="1">
      <alignment horizontal="center" vertical="top" wrapText="1"/>
      <protection hidden="1"/>
    </xf>
    <xf numFmtId="0" fontId="4" fillId="2" borderId="0" xfId="0" applyFont="1" applyFill="1" applyBorder="1" applyAlignment="1" applyProtection="1">
      <alignment horizontal="left" vertical="top"/>
      <protection hidden="1"/>
    </xf>
    <xf numFmtId="0" fontId="4" fillId="2" borderId="1" xfId="0" applyFont="1" applyFill="1" applyBorder="1" applyAlignment="1" applyProtection="1">
      <alignment horizontal="right" vertical="top"/>
      <protection hidden="1"/>
    </xf>
    <xf numFmtId="0" fontId="5" fillId="2" borderId="2" xfId="0" applyFont="1" applyFill="1" applyBorder="1" applyAlignment="1" applyProtection="1">
      <alignment horizontal="center" vertical="top"/>
      <protection hidden="1"/>
    </xf>
    <xf numFmtId="43" fontId="5" fillId="2" borderId="3" xfId="1" applyFont="1" applyFill="1" applyBorder="1" applyAlignment="1" applyProtection="1">
      <alignment horizontal="center" vertical="top"/>
      <protection hidden="1"/>
    </xf>
    <xf numFmtId="0" fontId="4" fillId="2" borderId="1" xfId="0" applyFont="1" applyFill="1" applyBorder="1" applyAlignment="1" applyProtection="1">
      <alignment horizontal="center" vertical="top"/>
      <protection hidden="1"/>
    </xf>
    <xf numFmtId="0" fontId="4" fillId="2" borderId="0" xfId="0" applyFont="1" applyFill="1" applyBorder="1" applyAlignment="1" applyProtection="1">
      <alignment horizontal="center" vertical="top"/>
      <protection hidden="1"/>
    </xf>
    <xf numFmtId="0" fontId="4" fillId="2" borderId="0" xfId="0" applyFont="1" applyFill="1" applyBorder="1" applyAlignment="1" applyProtection="1">
      <alignment horizontal="left"/>
      <protection hidden="1"/>
    </xf>
    <xf numFmtId="0" fontId="4" fillId="2" borderId="2" xfId="0" applyFont="1" applyFill="1" applyBorder="1" applyAlignment="1" applyProtection="1">
      <alignment horizontal="right"/>
      <protection hidden="1"/>
    </xf>
    <xf numFmtId="0" fontId="5" fillId="2" borderId="0" xfId="0" applyFont="1" applyFill="1" applyBorder="1" applyAlignment="1" applyProtection="1">
      <alignment horizontal="right" vertical="top"/>
      <protection hidden="1"/>
    </xf>
    <xf numFmtId="0" fontId="5" fillId="2" borderId="0" xfId="0" applyFont="1" applyFill="1" applyBorder="1" applyAlignment="1" applyProtection="1">
      <alignment horizontal="left" vertical="top"/>
      <protection hidden="1"/>
    </xf>
    <xf numFmtId="43" fontId="4" fillId="2" borderId="3" xfId="1" applyFont="1" applyFill="1" applyBorder="1" applyAlignment="1" applyProtection="1">
      <alignment horizontal="right"/>
      <protection hidden="1"/>
    </xf>
    <xf numFmtId="0" fontId="6" fillId="2" borderId="0" xfId="0" applyFont="1" applyFill="1" applyBorder="1" applyAlignment="1" applyProtection="1">
      <alignment horizontal="left"/>
      <protection hidden="1"/>
    </xf>
    <xf numFmtId="0" fontId="4" fillId="2" borderId="0" xfId="0" applyFont="1" applyFill="1" applyBorder="1" applyAlignment="1" applyProtection="1">
      <alignment horizontal="left" vertical="top" wrapText="1"/>
      <protection hidden="1"/>
    </xf>
    <xf numFmtId="0" fontId="7" fillId="2" borderId="0" xfId="0" applyFont="1" applyFill="1" applyBorder="1" applyAlignment="1" applyProtection="1">
      <alignment horizontal="left" vertical="top"/>
      <protection hidden="1"/>
    </xf>
    <xf numFmtId="0" fontId="8" fillId="2" borderId="0" xfId="0" applyFont="1" applyFill="1" applyBorder="1" applyAlignment="1" applyProtection="1">
      <alignment horizontal="left" vertical="top"/>
      <protection hidden="1"/>
    </xf>
    <xf numFmtId="0" fontId="4" fillId="2" borderId="1" xfId="0" applyFont="1" applyFill="1" applyBorder="1" applyAlignment="1" applyProtection="1">
      <alignment horizontal="center"/>
      <protection hidden="1"/>
    </xf>
    <xf numFmtId="0" fontId="4" fillId="2" borderId="0" xfId="0" applyFont="1" applyFill="1" applyBorder="1" applyAlignment="1" applyProtection="1">
      <alignment horizontal="center"/>
      <protection hidden="1"/>
    </xf>
    <xf numFmtId="0" fontId="4" fillId="2" borderId="1" xfId="0" applyFont="1" applyFill="1" applyBorder="1" applyAlignment="1" applyProtection="1">
      <alignment horizontal="right"/>
      <protection hidden="1"/>
    </xf>
    <xf numFmtId="0" fontId="4" fillId="2" borderId="1"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protection hidden="1"/>
    </xf>
    <xf numFmtId="0" fontId="4" fillId="2" borderId="1" xfId="0" applyFont="1" applyFill="1" applyBorder="1" applyAlignment="1" applyProtection="1">
      <alignment vertical="center"/>
      <protection hidden="1"/>
    </xf>
    <xf numFmtId="0" fontId="4" fillId="2" borderId="2" xfId="0" applyFont="1" applyFill="1" applyBorder="1" applyAlignment="1" applyProtection="1">
      <alignment horizontal="right" vertical="center"/>
      <protection hidden="1"/>
    </xf>
    <xf numFmtId="43" fontId="4" fillId="2" borderId="3" xfId="1" applyFont="1" applyFill="1" applyBorder="1" applyAlignment="1" applyProtection="1">
      <alignment horizontal="right" vertical="center"/>
      <protection hidden="1"/>
    </xf>
    <xf numFmtId="0" fontId="4" fillId="2" borderId="0" xfId="0" applyFont="1" applyFill="1" applyBorder="1" applyAlignment="1" applyProtection="1">
      <alignment horizontal="left" vertical="center"/>
      <protection hidden="1"/>
    </xf>
    <xf numFmtId="0" fontId="4" fillId="2" borderId="2" xfId="0" applyFont="1" applyFill="1" applyBorder="1" applyAlignment="1" applyProtection="1">
      <alignment horizontal="right" vertical="top"/>
      <protection hidden="1"/>
    </xf>
    <xf numFmtId="0" fontId="5" fillId="2" borderId="0" xfId="0" applyFont="1" applyFill="1" applyBorder="1" applyAlignment="1" applyProtection="1">
      <alignment horizontal="right" vertical="center"/>
      <protection hidden="1"/>
    </xf>
    <xf numFmtId="0" fontId="5" fillId="2" borderId="1" xfId="0" applyFont="1" applyFill="1" applyBorder="1" applyAlignment="1" applyProtection="1">
      <alignment horizontal="right" vertical="center"/>
      <protection hidden="1"/>
    </xf>
    <xf numFmtId="0" fontId="4" fillId="2" borderId="1" xfId="0" applyFont="1" applyFill="1" applyBorder="1" applyAlignment="1" applyProtection="1">
      <alignment horizontal="right" vertical="center"/>
      <protection hidden="1"/>
    </xf>
    <xf numFmtId="0" fontId="8" fillId="2" borderId="0" xfId="0" applyFont="1" applyFill="1" applyBorder="1" applyAlignment="1" applyProtection="1">
      <alignment horizontal="left" vertical="center"/>
      <protection hidden="1"/>
    </xf>
    <xf numFmtId="0" fontId="5" fillId="2" borderId="0" xfId="0" applyFont="1" applyFill="1" applyBorder="1" applyAlignment="1" applyProtection="1">
      <alignment horizontal="center" vertical="top"/>
      <protection hidden="1"/>
    </xf>
    <xf numFmtId="0" fontId="9" fillId="2" borderId="0" xfId="0" applyFont="1" applyFill="1" applyBorder="1" applyAlignment="1" applyProtection="1">
      <alignment horizontal="left" vertical="top"/>
      <protection hidden="1"/>
    </xf>
    <xf numFmtId="0" fontId="7" fillId="2" borderId="0" xfId="0" applyFont="1" applyFill="1" applyBorder="1" applyAlignment="1" applyProtection="1">
      <alignment horizontal="left" vertical="center"/>
      <protection hidden="1"/>
    </xf>
    <xf numFmtId="0" fontId="4" fillId="2" borderId="0" xfId="0" applyFont="1" applyFill="1" applyBorder="1" applyAlignment="1" applyProtection="1">
      <alignment vertical="top" wrapText="1"/>
      <protection hidden="1"/>
    </xf>
    <xf numFmtId="0" fontId="6" fillId="2" borderId="0" xfId="0" applyFont="1" applyFill="1" applyBorder="1" applyAlignment="1" applyProtection="1">
      <alignment vertical="top" wrapText="1"/>
      <protection hidden="1"/>
    </xf>
    <xf numFmtId="0" fontId="4" fillId="2" borderId="0" xfId="0" applyFont="1" applyFill="1" applyBorder="1" applyAlignment="1" applyProtection="1">
      <alignment vertical="top"/>
      <protection hidden="1"/>
    </xf>
    <xf numFmtId="0" fontId="8" fillId="2" borderId="1" xfId="0" applyFont="1" applyFill="1" applyBorder="1" applyAlignment="1" applyProtection="1">
      <alignment horizontal="center" vertical="top" wrapText="1"/>
      <protection hidden="1"/>
    </xf>
    <xf numFmtId="0" fontId="6" fillId="2" borderId="0" xfId="0" applyFont="1" applyFill="1" applyBorder="1" applyAlignment="1" applyProtection="1">
      <alignment horizontal="left" vertical="top"/>
      <protection hidden="1"/>
    </xf>
    <xf numFmtId="0" fontId="5" fillId="2" borderId="2" xfId="0" applyFont="1" applyFill="1" applyBorder="1" applyAlignment="1" applyProtection="1">
      <alignment horizontal="center" vertical="top" wrapText="1"/>
      <protection hidden="1"/>
    </xf>
    <xf numFmtId="0" fontId="4" fillId="2" borderId="1" xfId="0" applyFont="1" applyFill="1" applyBorder="1" applyAlignment="1" applyProtection="1">
      <alignment horizontal="center" vertical="top" wrapText="1"/>
      <protection hidden="1"/>
    </xf>
    <xf numFmtId="9" fontId="4" fillId="2" borderId="1" xfId="0" applyNumberFormat="1" applyFont="1" applyFill="1" applyBorder="1" applyAlignment="1" applyProtection="1">
      <alignment horizontal="right" vertical="top"/>
      <protection hidden="1"/>
    </xf>
    <xf numFmtId="0" fontId="4" fillId="2" borderId="2" xfId="0" applyFont="1" applyFill="1" applyBorder="1" applyAlignment="1" applyProtection="1">
      <alignment horizontal="center" vertical="center"/>
      <protection hidden="1"/>
    </xf>
    <xf numFmtId="0" fontId="5" fillId="2" borderId="0" xfId="0" applyFont="1" applyFill="1" applyBorder="1" applyAlignment="1" applyProtection="1">
      <alignment horizontal="left"/>
      <protection hidden="1"/>
    </xf>
    <xf numFmtId="0" fontId="4" fillId="2" borderId="0" xfId="0" applyFont="1" applyFill="1" applyBorder="1" applyAlignment="1" applyProtection="1">
      <alignment horizontal="right" indent="1"/>
      <protection hidden="1"/>
    </xf>
    <xf numFmtId="0" fontId="4" fillId="2" borderId="1" xfId="0" applyFont="1" applyFill="1" applyBorder="1" applyAlignment="1" applyProtection="1">
      <alignment vertical="center" wrapText="1"/>
      <protection hidden="1"/>
    </xf>
    <xf numFmtId="0" fontId="4" fillId="2" borderId="1" xfId="0" applyFont="1" applyFill="1" applyBorder="1" applyAlignment="1" applyProtection="1">
      <alignment horizontal="right" indent="1"/>
      <protection hidden="1"/>
    </xf>
    <xf numFmtId="43" fontId="4" fillId="2" borderId="0" xfId="0" applyNumberFormat="1" applyFont="1" applyFill="1" applyBorder="1" applyAlignment="1" applyProtection="1">
      <alignment horizontal="left" vertical="top"/>
      <protection hidden="1"/>
    </xf>
    <xf numFmtId="0" fontId="4" fillId="2" borderId="0"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right" vertical="top"/>
      <protection hidden="1"/>
    </xf>
    <xf numFmtId="0" fontId="4" fillId="2" borderId="0" xfId="0" applyFont="1" applyFill="1" applyBorder="1" applyAlignment="1" applyProtection="1">
      <alignment horizontal="right"/>
      <protection hidden="1"/>
    </xf>
    <xf numFmtId="43" fontId="4" fillId="3" borderId="3" xfId="1" applyFont="1" applyFill="1" applyBorder="1" applyAlignment="1" applyProtection="1">
      <alignment horizontal="right"/>
      <protection locked="0" hidden="1"/>
    </xf>
    <xf numFmtId="43" fontId="4" fillId="3" borderId="3" xfId="1" applyFont="1" applyFill="1" applyBorder="1" applyAlignment="1" applyProtection="1">
      <alignment horizontal="right" vertical="top"/>
      <protection locked="0" hidden="1"/>
    </xf>
    <xf numFmtId="12" fontId="4" fillId="3" borderId="3" xfId="1" applyNumberFormat="1" applyFont="1" applyFill="1" applyBorder="1" applyAlignment="1" applyProtection="1">
      <alignment horizontal="right" vertical="top"/>
      <protection locked="0" hidden="1"/>
    </xf>
    <xf numFmtId="43" fontId="4" fillId="2" borderId="3" xfId="1" applyFont="1" applyFill="1" applyBorder="1" applyAlignment="1" applyProtection="1">
      <alignment horizontal="right"/>
      <protection locked="0" hidden="1"/>
    </xf>
    <xf numFmtId="43" fontId="4" fillId="2" borderId="3" xfId="1" applyFont="1" applyFill="1" applyBorder="1" applyAlignment="1" applyProtection="1">
      <alignment horizontal="right" vertical="top"/>
      <protection locked="0" hidden="1"/>
    </xf>
    <xf numFmtId="12" fontId="4" fillId="2" borderId="3" xfId="1" applyNumberFormat="1" applyFont="1" applyFill="1" applyBorder="1" applyAlignment="1" applyProtection="1">
      <alignment horizontal="right" vertical="top"/>
      <protection locked="0" hidden="1"/>
    </xf>
    <xf numFmtId="0" fontId="4" fillId="2" borderId="2" xfId="0" applyFont="1" applyFill="1" applyBorder="1" applyAlignment="1" applyProtection="1">
      <alignment horizontal="right" vertical="top"/>
      <protection locked="0" hidden="1"/>
    </xf>
    <xf numFmtId="9" fontId="5" fillId="2" borderId="3" xfId="2" applyFont="1" applyFill="1" applyBorder="1" applyAlignment="1" applyProtection="1">
      <alignment horizontal="center" vertical="top"/>
      <protection locked="0" hidden="1"/>
    </xf>
    <xf numFmtId="43" fontId="11" fillId="2" borderId="3" xfId="1" applyFont="1" applyFill="1" applyBorder="1" applyAlignment="1" applyProtection="1">
      <alignment horizontal="right" vertical="top"/>
      <protection hidden="1"/>
    </xf>
    <xf numFmtId="0" fontId="5" fillId="2" borderId="0" xfId="0" applyFont="1" applyFill="1" applyBorder="1" applyAlignment="1" applyProtection="1">
      <alignment horizontal="right" vertical="top"/>
      <protection hidden="1"/>
    </xf>
    <xf numFmtId="0" fontId="5" fillId="2" borderId="1" xfId="0" applyFont="1" applyFill="1" applyBorder="1" applyAlignment="1" applyProtection="1">
      <alignment horizontal="right" vertical="top"/>
      <protection hidden="1"/>
    </xf>
    <xf numFmtId="0" fontId="6" fillId="2" borderId="0" xfId="0" applyFont="1" applyFill="1" applyBorder="1" applyAlignment="1" applyProtection="1">
      <alignment horizontal="left" vertical="top" wrapText="1"/>
      <protection hidden="1"/>
    </xf>
    <xf numFmtId="0" fontId="6" fillId="2" borderId="1" xfId="0" applyFont="1" applyFill="1" applyBorder="1" applyAlignment="1" applyProtection="1">
      <alignment horizontal="left" vertical="top" wrapText="1"/>
      <protection hidden="1"/>
    </xf>
    <xf numFmtId="0" fontId="4" fillId="2" borderId="0" xfId="0" applyFont="1" applyFill="1" applyBorder="1" applyAlignment="1" applyProtection="1">
      <alignment horizontal="justify" vertical="top" wrapText="1"/>
      <protection hidden="1"/>
    </xf>
    <xf numFmtId="0" fontId="6" fillId="2" borderId="0" xfId="0" applyFont="1" applyFill="1" applyBorder="1" applyAlignment="1" applyProtection="1">
      <alignment horizontal="justify" vertical="top" wrapText="1"/>
      <protection hidden="1"/>
    </xf>
    <xf numFmtId="0" fontId="6" fillId="2" borderId="0" xfId="0" applyFont="1" applyFill="1" applyBorder="1" applyAlignment="1" applyProtection="1">
      <alignment horizontal="left" wrapText="1"/>
      <protection hidden="1"/>
    </xf>
    <xf numFmtId="0" fontId="6" fillId="2" borderId="1" xfId="0" applyFont="1" applyFill="1" applyBorder="1" applyAlignment="1" applyProtection="1">
      <alignment horizontal="left" wrapText="1"/>
      <protection hidden="1"/>
    </xf>
    <xf numFmtId="0" fontId="6" fillId="2" borderId="0" xfId="0" applyFont="1" applyFill="1" applyBorder="1" applyAlignment="1" applyProtection="1">
      <alignment horizontal="left" vertical="center" wrapText="1"/>
      <protection hidden="1"/>
    </xf>
    <xf numFmtId="0" fontId="6" fillId="2" borderId="1" xfId="0" applyFont="1" applyFill="1" applyBorder="1" applyAlignment="1" applyProtection="1">
      <alignment horizontal="left" vertical="center" wrapText="1"/>
      <protection hidden="1"/>
    </xf>
    <xf numFmtId="0" fontId="4" fillId="2" borderId="0" xfId="0" applyFont="1" applyFill="1" applyBorder="1" applyAlignment="1" applyProtection="1">
      <alignment horizontal="left" wrapText="1"/>
      <protection hidden="1"/>
    </xf>
    <xf numFmtId="0" fontId="4" fillId="2" borderId="0" xfId="0" applyFont="1" applyFill="1" applyBorder="1" applyAlignment="1" applyProtection="1">
      <alignment horizontal="left" vertical="center" wrapText="1"/>
      <protection hidden="1"/>
    </xf>
    <xf numFmtId="0" fontId="5" fillId="2" borderId="0" xfId="0" applyFont="1" applyFill="1" applyBorder="1" applyAlignment="1" applyProtection="1">
      <alignment horizontal="right" vertical="center"/>
      <protection hidden="1"/>
    </xf>
    <xf numFmtId="0" fontId="5" fillId="2" borderId="1" xfId="0" applyFont="1" applyFill="1" applyBorder="1" applyAlignment="1" applyProtection="1">
      <alignment horizontal="right" vertical="center"/>
      <protection hidden="1"/>
    </xf>
    <xf numFmtId="0" fontId="5" fillId="2" borderId="0" xfId="0" applyFont="1" applyFill="1" applyBorder="1" applyAlignment="1" applyProtection="1">
      <alignment horizontal="left" vertical="top" wrapText="1"/>
      <protection hidden="1"/>
    </xf>
    <xf numFmtId="0" fontId="4" fillId="2" borderId="0" xfId="0" applyFont="1" applyFill="1" applyBorder="1" applyAlignment="1" applyProtection="1">
      <alignment horizontal="left" vertical="top" wrapText="1"/>
      <protection hidden="1"/>
    </xf>
    <xf numFmtId="0" fontId="10" fillId="2" borderId="0" xfId="0" applyFont="1" applyFill="1" applyBorder="1" applyAlignment="1" applyProtection="1">
      <alignment horizontal="left" vertical="top" wrapText="1"/>
      <protection hidden="1"/>
    </xf>
    <xf numFmtId="0" fontId="9" fillId="2" borderId="0" xfId="0" applyFont="1" applyFill="1" applyBorder="1" applyAlignment="1" applyProtection="1">
      <alignment horizontal="left" vertical="center" wrapText="1"/>
      <protection hidden="1"/>
    </xf>
    <xf numFmtId="0" fontId="4" fillId="2" borderId="0" xfId="0" applyFont="1" applyFill="1" applyBorder="1" applyAlignment="1" applyProtection="1">
      <alignment horizontal="left" vertical="top"/>
      <protection hidden="1"/>
    </xf>
    <xf numFmtId="0" fontId="4" fillId="2" borderId="0" xfId="0" applyFont="1" applyFill="1" applyBorder="1" applyAlignment="1" applyProtection="1">
      <alignment horizontal="center" vertical="top" wrapText="1"/>
      <protection hidden="1"/>
    </xf>
    <xf numFmtId="0" fontId="4" fillId="2" borderId="0" xfId="0" applyFont="1" applyFill="1" applyBorder="1" applyAlignment="1" applyProtection="1">
      <alignment horizontal="center" vertical="top"/>
      <protection hidden="1"/>
    </xf>
    <xf numFmtId="0" fontId="4" fillId="2" borderId="0" xfId="0" applyFont="1" applyFill="1" applyBorder="1" applyAlignment="1" applyProtection="1">
      <alignment horizontal="right" vertical="center" wrapText="1"/>
      <protection hidden="1"/>
    </xf>
    <xf numFmtId="43" fontId="4" fillId="2" borderId="0" xfId="0" applyNumberFormat="1" applyFont="1" applyFill="1" applyBorder="1" applyAlignment="1" applyProtection="1">
      <alignment horizontal="left" vertical="top" wrapText="1"/>
      <protection hidden="1"/>
    </xf>
    <xf numFmtId="43" fontId="4" fillId="2" borderId="0" xfId="0" applyNumberFormat="1" applyFont="1" applyFill="1" applyBorder="1" applyAlignment="1" applyProtection="1">
      <alignment horizontal="left" vertical="center" wrapText="1"/>
      <protection hidden="1"/>
    </xf>
  </cellXfs>
  <cellStyles count="3">
    <cellStyle name="Comma" xfId="1" builtinId="3"/>
    <cellStyle name="Normal" xfId="0" builtinId="0"/>
    <cellStyle name="Percent" xfId="2" builtinId="5"/>
  </cellStyles>
  <dxfs count="22">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P330"/>
  <sheetViews>
    <sheetView tabSelected="1" view="pageBreakPreview" topLeftCell="A25" zoomScale="84" zoomScaleNormal="100" zoomScaleSheetLayoutView="84" zoomScalePageLayoutView="85" workbookViewId="0">
      <selection activeCell="H29" sqref="H29"/>
    </sheetView>
  </sheetViews>
  <sheetFormatPr defaultColWidth="8.796875" defaultRowHeight="12.5" x14ac:dyDescent="0.25"/>
  <cols>
    <col min="1" max="1" width="7.3984375" style="25" customWidth="1"/>
    <col min="2" max="2" width="1.09765625" style="25" customWidth="1"/>
    <col min="3" max="3" width="5.796875" style="20" customWidth="1"/>
    <col min="4" max="4" width="3" style="20" customWidth="1"/>
    <col min="5" max="5" width="41.796875" style="20" customWidth="1"/>
    <col min="6" max="6" width="8.8984375" style="68" customWidth="1"/>
    <col min="7" max="7" width="10.3984375" style="69" customWidth="1"/>
    <col min="8" max="8" width="13" style="2" customWidth="1"/>
    <col min="9" max="9" width="17.796875" style="2" customWidth="1"/>
    <col min="10" max="10" width="8.796875" style="20"/>
    <col min="11" max="11" width="15.19921875" style="20" bestFit="1" customWidth="1"/>
    <col min="12" max="12" width="28.69921875" style="20" customWidth="1"/>
    <col min="13" max="16384" width="8.796875" style="20"/>
  </cols>
  <sheetData>
    <row r="1" spans="1:9" ht="23" x14ac:dyDescent="0.3">
      <c r="A1" s="18" t="s">
        <v>0</v>
      </c>
      <c r="B1" s="19"/>
      <c r="E1" s="29"/>
      <c r="F1" s="21"/>
      <c r="G1" s="22" t="s">
        <v>1</v>
      </c>
      <c r="H1" s="23" t="s">
        <v>2</v>
      </c>
      <c r="I1" s="6" t="s">
        <v>3</v>
      </c>
    </row>
    <row r="2" spans="1:9" s="26" customFormat="1" ht="27.65" customHeight="1" x14ac:dyDescent="0.3">
      <c r="A2" s="24"/>
      <c r="B2" s="25"/>
      <c r="C2" s="85" t="s">
        <v>4</v>
      </c>
      <c r="D2" s="85"/>
      <c r="E2" s="85"/>
      <c r="F2" s="86"/>
      <c r="G2" s="27"/>
      <c r="H2" s="30"/>
      <c r="I2" s="7"/>
    </row>
    <row r="3" spans="1:9" ht="21" customHeight="1" x14ac:dyDescent="0.3">
      <c r="A3" s="24"/>
      <c r="C3" s="31" t="s">
        <v>5</v>
      </c>
      <c r="F3" s="21"/>
      <c r="G3" s="27"/>
      <c r="H3" s="3"/>
    </row>
    <row r="4" spans="1:9" ht="16.25" customHeight="1" x14ac:dyDescent="0.3">
      <c r="A4" s="24"/>
      <c r="C4" s="31" t="s">
        <v>6</v>
      </c>
      <c r="F4" s="21"/>
      <c r="G4" s="27"/>
      <c r="H4" s="3"/>
    </row>
    <row r="5" spans="1:9" x14ac:dyDescent="0.25">
      <c r="A5" s="24"/>
      <c r="F5" s="21"/>
      <c r="G5" s="27"/>
      <c r="H5" s="3"/>
    </row>
    <row r="6" spans="1:9" ht="50.4" customHeight="1" x14ac:dyDescent="0.25">
      <c r="A6" s="24"/>
      <c r="C6" s="20" t="s">
        <v>7</v>
      </c>
      <c r="E6" s="32" t="s">
        <v>8</v>
      </c>
      <c r="F6" s="21"/>
      <c r="G6" s="27"/>
      <c r="H6" s="3"/>
    </row>
    <row r="7" spans="1:9" ht="66" customHeight="1" x14ac:dyDescent="0.25">
      <c r="A7" s="24"/>
      <c r="C7" s="20" t="s">
        <v>9</v>
      </c>
      <c r="E7" s="32" t="s">
        <v>10</v>
      </c>
      <c r="F7" s="21"/>
      <c r="G7" s="27"/>
      <c r="H7" s="3"/>
    </row>
    <row r="8" spans="1:9" ht="84.65" customHeight="1" x14ac:dyDescent="0.25">
      <c r="A8" s="24"/>
      <c r="C8" s="20" t="s">
        <v>11</v>
      </c>
      <c r="E8" s="32" t="s">
        <v>12</v>
      </c>
      <c r="F8" s="21"/>
      <c r="G8" s="27"/>
      <c r="H8" s="3"/>
    </row>
    <row r="9" spans="1:9" ht="72.650000000000006" customHeight="1" x14ac:dyDescent="0.25">
      <c r="A9" s="24"/>
      <c r="C9" s="20" t="s">
        <v>13</v>
      </c>
      <c r="E9" s="32" t="s">
        <v>14</v>
      </c>
      <c r="F9" s="21"/>
      <c r="G9" s="27"/>
      <c r="H9" s="3"/>
    </row>
    <row r="10" spans="1:9" ht="46.25" customHeight="1" x14ac:dyDescent="0.25">
      <c r="A10" s="24"/>
      <c r="C10" s="20" t="s">
        <v>15</v>
      </c>
      <c r="E10" s="32" t="s">
        <v>16</v>
      </c>
      <c r="F10" s="21"/>
      <c r="G10" s="27"/>
      <c r="H10" s="3"/>
    </row>
    <row r="11" spans="1:9" ht="88.75" customHeight="1" x14ac:dyDescent="0.25">
      <c r="A11" s="24"/>
      <c r="C11" s="20" t="s">
        <v>17</v>
      </c>
      <c r="E11" s="32" t="s">
        <v>18</v>
      </c>
      <c r="F11" s="21"/>
      <c r="G11" s="27"/>
      <c r="H11" s="3"/>
    </row>
    <row r="12" spans="1:9" ht="75" x14ac:dyDescent="0.25">
      <c r="A12" s="24"/>
      <c r="C12" s="20" t="s">
        <v>19</v>
      </c>
      <c r="E12" s="32" t="s">
        <v>20</v>
      </c>
      <c r="F12" s="21"/>
      <c r="G12" s="27"/>
      <c r="H12" s="3"/>
    </row>
    <row r="13" spans="1:9" x14ac:dyDescent="0.25">
      <c r="A13" s="24"/>
      <c r="F13" s="21"/>
      <c r="G13" s="27"/>
      <c r="H13" s="3"/>
      <c r="I13" s="8"/>
    </row>
    <row r="14" spans="1:9" ht="13" x14ac:dyDescent="0.25">
      <c r="A14" s="24"/>
      <c r="E14" s="29" t="s">
        <v>21</v>
      </c>
      <c r="F14" s="21"/>
      <c r="G14" s="27"/>
      <c r="H14" s="3" t="s">
        <v>22</v>
      </c>
      <c r="I14" s="7" t="s">
        <v>23</v>
      </c>
    </row>
    <row r="15" spans="1:9" x14ac:dyDescent="0.25">
      <c r="A15" s="24"/>
      <c r="F15" s="21"/>
      <c r="G15" s="27"/>
      <c r="H15" s="3"/>
    </row>
    <row r="16" spans="1:9" x14ac:dyDescent="0.25">
      <c r="A16" s="24"/>
      <c r="C16" s="33" t="s">
        <v>24</v>
      </c>
      <c r="F16" s="21"/>
      <c r="G16" s="27"/>
      <c r="H16" s="3"/>
    </row>
    <row r="17" spans="1:9" x14ac:dyDescent="0.25">
      <c r="A17" s="24"/>
      <c r="C17" s="34" t="str">
        <f>C2</f>
        <v>SCHEDULE NO. 1: CONTRACT MANAGEMENT AND COMPLIANCE</v>
      </c>
      <c r="F17" s="21"/>
      <c r="G17" s="27"/>
      <c r="H17" s="3"/>
    </row>
    <row r="18" spans="1:9" x14ac:dyDescent="0.25">
      <c r="A18" s="24"/>
      <c r="C18" s="33" t="s">
        <v>25</v>
      </c>
      <c r="F18" s="21"/>
      <c r="G18" s="27"/>
      <c r="H18" s="3"/>
    </row>
    <row r="19" spans="1:9" x14ac:dyDescent="0.25">
      <c r="A19" s="24"/>
      <c r="C19" s="33" t="s">
        <v>26</v>
      </c>
      <c r="F19" s="21"/>
      <c r="G19" s="27"/>
      <c r="H19" s="3"/>
    </row>
    <row r="20" spans="1:9" x14ac:dyDescent="0.25">
      <c r="A20" s="24"/>
      <c r="F20" s="21"/>
      <c r="G20" s="27"/>
      <c r="H20" s="3"/>
    </row>
    <row r="21" spans="1:9" ht="23" x14ac:dyDescent="0.3">
      <c r="A21" s="18" t="s">
        <v>27</v>
      </c>
      <c r="B21" s="19"/>
      <c r="F21" s="21"/>
      <c r="G21" s="22" t="s">
        <v>1</v>
      </c>
      <c r="H21" s="23" t="s">
        <v>2</v>
      </c>
      <c r="I21" s="9" t="s">
        <v>3</v>
      </c>
    </row>
    <row r="22" spans="1:9" ht="22.25" customHeight="1" x14ac:dyDescent="0.25">
      <c r="A22" s="24"/>
      <c r="C22" s="26"/>
      <c r="D22" s="26"/>
      <c r="E22" s="79" t="s">
        <v>28</v>
      </c>
      <c r="F22" s="80"/>
      <c r="G22" s="27"/>
      <c r="H22" s="3" t="s">
        <v>22</v>
      </c>
      <c r="I22" s="7" t="str">
        <f>I14</f>
        <v>Not priced</v>
      </c>
    </row>
    <row r="23" spans="1:9" ht="42.65" customHeight="1" x14ac:dyDescent="0.25">
      <c r="A23" s="24"/>
      <c r="C23" s="87" t="s">
        <v>29</v>
      </c>
      <c r="D23" s="87"/>
      <c r="E23" s="87"/>
      <c r="F23" s="88"/>
      <c r="G23" s="27"/>
      <c r="H23" s="3"/>
    </row>
    <row r="24" spans="1:9" ht="67.25" customHeight="1" x14ac:dyDescent="0.3">
      <c r="A24" s="24"/>
      <c r="C24" s="89" t="s">
        <v>30</v>
      </c>
      <c r="D24" s="85"/>
      <c r="E24" s="85"/>
      <c r="F24" s="21"/>
      <c r="G24" s="27"/>
      <c r="H24" s="3"/>
    </row>
    <row r="25" spans="1:9" s="26" customFormat="1" ht="21.5" customHeight="1" x14ac:dyDescent="0.25">
      <c r="A25" s="35">
        <v>1</v>
      </c>
      <c r="B25" s="36"/>
      <c r="C25" s="26" t="s">
        <v>31</v>
      </c>
      <c r="E25" s="26" t="s">
        <v>32</v>
      </c>
      <c r="F25" s="37" t="s">
        <v>33</v>
      </c>
      <c r="G25" s="27">
        <v>12</v>
      </c>
      <c r="H25" s="70"/>
      <c r="I25" s="7" t="str">
        <f>IF(G25*H25=0,"",G25*H25)</f>
        <v/>
      </c>
    </row>
    <row r="26" spans="1:9" ht="20.399999999999999" customHeight="1" x14ac:dyDescent="0.3">
      <c r="A26" s="24"/>
      <c r="C26" s="31" t="s">
        <v>34</v>
      </c>
      <c r="F26" s="21"/>
      <c r="G26" s="27"/>
      <c r="H26" s="3"/>
    </row>
    <row r="27" spans="1:9" ht="27" customHeight="1" x14ac:dyDescent="0.3">
      <c r="A27" s="24"/>
      <c r="C27" s="31" t="s">
        <v>35</v>
      </c>
      <c r="F27" s="21"/>
      <c r="G27" s="27"/>
      <c r="H27" s="3"/>
    </row>
    <row r="28" spans="1:9" s="43" customFormat="1" ht="80.400000000000006" customHeight="1" x14ac:dyDescent="0.3">
      <c r="A28" s="38"/>
      <c r="B28" s="39"/>
      <c r="C28" s="90" t="s">
        <v>36</v>
      </c>
      <c r="D28" s="90"/>
      <c r="E28" s="90"/>
      <c r="F28" s="40"/>
      <c r="G28" s="41"/>
      <c r="H28" s="42"/>
      <c r="I28" s="10"/>
    </row>
    <row r="29" spans="1:9" ht="27" customHeight="1" x14ac:dyDescent="0.3">
      <c r="A29" s="24">
        <f>A25+1</f>
        <v>2</v>
      </c>
      <c r="C29" s="20" t="s">
        <v>37</v>
      </c>
      <c r="E29" s="32" t="s">
        <v>38</v>
      </c>
      <c r="F29" s="21" t="s">
        <v>39</v>
      </c>
      <c r="G29" s="44">
        <v>1</v>
      </c>
      <c r="H29" s="71"/>
      <c r="I29" s="2" t="str">
        <f t="shared" ref="I29:I36" si="0">IF(G29*H29=0,"",G29*H29)</f>
        <v/>
      </c>
    </row>
    <row r="30" spans="1:9" ht="30.65" customHeight="1" x14ac:dyDescent="0.3">
      <c r="A30" s="24">
        <f t="shared" ref="A30:A36" si="1">A29+1</f>
        <v>3</v>
      </c>
      <c r="C30" s="20" t="s">
        <v>40</v>
      </c>
      <c r="E30" s="32" t="s">
        <v>41</v>
      </c>
      <c r="F30" s="21" t="s">
        <v>39</v>
      </c>
      <c r="G30" s="44">
        <v>1</v>
      </c>
      <c r="H30" s="71"/>
      <c r="I30" s="2" t="str">
        <f t="shared" si="0"/>
        <v/>
      </c>
    </row>
    <row r="31" spans="1:9" ht="35" customHeight="1" x14ac:dyDescent="0.3">
      <c r="A31" s="24">
        <f t="shared" si="1"/>
        <v>4</v>
      </c>
      <c r="C31" s="20" t="s">
        <v>42</v>
      </c>
      <c r="E31" s="32" t="s">
        <v>43</v>
      </c>
      <c r="F31" s="21" t="s">
        <v>39</v>
      </c>
      <c r="G31" s="44">
        <v>1</v>
      </c>
      <c r="H31" s="71"/>
      <c r="I31" s="2" t="str">
        <f t="shared" si="0"/>
        <v/>
      </c>
    </row>
    <row r="32" spans="1:9" ht="50" x14ac:dyDescent="0.3">
      <c r="A32" s="24">
        <f t="shared" si="1"/>
        <v>5</v>
      </c>
      <c r="C32" s="20" t="s">
        <v>44</v>
      </c>
      <c r="E32" s="32" t="s">
        <v>45</v>
      </c>
      <c r="F32" s="21" t="s">
        <v>39</v>
      </c>
      <c r="G32" s="44">
        <v>1</v>
      </c>
      <c r="H32" s="71"/>
      <c r="I32" s="2" t="str">
        <f t="shared" si="0"/>
        <v/>
      </c>
    </row>
    <row r="33" spans="1:9" ht="27" customHeight="1" x14ac:dyDescent="0.3">
      <c r="A33" s="24">
        <f t="shared" si="1"/>
        <v>6</v>
      </c>
      <c r="C33" s="20" t="s">
        <v>46</v>
      </c>
      <c r="E33" s="32" t="s">
        <v>47</v>
      </c>
      <c r="F33" s="21" t="s">
        <v>39</v>
      </c>
      <c r="G33" s="44">
        <v>1</v>
      </c>
      <c r="H33" s="71"/>
      <c r="I33" s="2" t="str">
        <f t="shared" si="0"/>
        <v/>
      </c>
    </row>
    <row r="34" spans="1:9" ht="26.4" customHeight="1" x14ac:dyDescent="0.3">
      <c r="A34" s="24">
        <f t="shared" si="1"/>
        <v>7</v>
      </c>
      <c r="C34" s="20" t="s">
        <v>48</v>
      </c>
      <c r="E34" s="32" t="s">
        <v>49</v>
      </c>
      <c r="F34" s="21" t="s">
        <v>39</v>
      </c>
      <c r="G34" s="44">
        <v>1</v>
      </c>
      <c r="H34" s="71"/>
      <c r="I34" s="2" t="str">
        <f t="shared" si="0"/>
        <v/>
      </c>
    </row>
    <row r="35" spans="1:9" ht="24" customHeight="1" x14ac:dyDescent="0.3">
      <c r="A35" s="24">
        <f t="shared" si="1"/>
        <v>8</v>
      </c>
      <c r="C35" s="20" t="s">
        <v>50</v>
      </c>
      <c r="E35" s="32" t="s">
        <v>51</v>
      </c>
      <c r="F35" s="21" t="s">
        <v>39</v>
      </c>
      <c r="G35" s="44">
        <v>1</v>
      </c>
      <c r="H35" s="71"/>
      <c r="I35" s="2" t="str">
        <f t="shared" si="0"/>
        <v/>
      </c>
    </row>
    <row r="36" spans="1:9" ht="25" x14ac:dyDescent="0.3">
      <c r="A36" s="24">
        <f t="shared" si="1"/>
        <v>9</v>
      </c>
      <c r="C36" s="20" t="s">
        <v>52</v>
      </c>
      <c r="E36" s="32" t="s">
        <v>53</v>
      </c>
      <c r="F36" s="21" t="s">
        <v>39</v>
      </c>
      <c r="G36" s="44">
        <v>1</v>
      </c>
      <c r="H36" s="71"/>
      <c r="I36" s="2" t="str">
        <f t="shared" si="0"/>
        <v/>
      </c>
    </row>
    <row r="37" spans="1:9" x14ac:dyDescent="0.3">
      <c r="A37" s="24"/>
      <c r="E37" s="32"/>
      <c r="F37" s="21"/>
      <c r="G37" s="44"/>
      <c r="H37" s="42"/>
      <c r="I37" s="10"/>
    </row>
    <row r="38" spans="1:9" x14ac:dyDescent="0.3">
      <c r="A38" s="24"/>
      <c r="E38" s="32"/>
      <c r="F38" s="21"/>
      <c r="G38" s="44"/>
      <c r="H38" s="42"/>
      <c r="I38" s="10"/>
    </row>
    <row r="39" spans="1:9" x14ac:dyDescent="0.3">
      <c r="A39" s="24"/>
      <c r="E39" s="32"/>
      <c r="F39" s="21"/>
      <c r="G39" s="44"/>
      <c r="H39" s="42"/>
      <c r="I39" s="10"/>
    </row>
    <row r="40" spans="1:9" s="26" customFormat="1" ht="12.65" customHeight="1" x14ac:dyDescent="0.25">
      <c r="A40" s="35"/>
      <c r="B40" s="36"/>
      <c r="F40" s="37"/>
      <c r="G40" s="27"/>
      <c r="H40" s="30"/>
      <c r="I40" s="11"/>
    </row>
    <row r="41" spans="1:9" s="43" customFormat="1" ht="24.65" customHeight="1" x14ac:dyDescent="0.3">
      <c r="A41" s="38"/>
      <c r="B41" s="39"/>
      <c r="E41" s="91" t="s">
        <v>21</v>
      </c>
      <c r="F41" s="92"/>
      <c r="G41" s="41"/>
      <c r="H41" s="42" t="s">
        <v>22</v>
      </c>
      <c r="I41" s="10" t="str">
        <f>IF(SUM(I21:I40)=0,"",SUM(I21:I40))</f>
        <v/>
      </c>
    </row>
    <row r="42" spans="1:9" ht="11.4" customHeight="1" x14ac:dyDescent="0.25">
      <c r="A42" s="24"/>
      <c r="F42" s="21"/>
      <c r="G42" s="27"/>
      <c r="H42" s="3"/>
    </row>
    <row r="43" spans="1:9" x14ac:dyDescent="0.25">
      <c r="A43" s="24"/>
      <c r="C43" s="33" t="str">
        <f>$C$16</f>
        <v>TSITSIKAMMA &amp; SURROUNDING AREAS</v>
      </c>
      <c r="F43" s="21"/>
      <c r="G43" s="27"/>
      <c r="H43" s="3"/>
    </row>
    <row r="44" spans="1:9" x14ac:dyDescent="0.25">
      <c r="A44" s="24"/>
      <c r="C44" s="34" t="str">
        <f t="shared" ref="C44:C46" si="2">C17</f>
        <v>SCHEDULE NO. 1: CONTRACT MANAGEMENT AND COMPLIANCE</v>
      </c>
      <c r="F44" s="21"/>
      <c r="G44" s="27"/>
      <c r="H44" s="3"/>
    </row>
    <row r="45" spans="1:9" x14ac:dyDescent="0.25">
      <c r="A45" s="24"/>
      <c r="C45" s="33" t="str">
        <f t="shared" si="2"/>
        <v>DPWI: GQEBERHA REGIONAL OFFICE</v>
      </c>
      <c r="F45" s="21"/>
      <c r="G45" s="27"/>
      <c r="H45" s="3"/>
    </row>
    <row r="46" spans="1:9" x14ac:dyDescent="0.25">
      <c r="A46" s="24"/>
      <c r="C46" s="33" t="str">
        <f t="shared" si="2"/>
        <v>FACILITIES MANAGEMENT</v>
      </c>
      <c r="F46" s="21"/>
      <c r="G46" s="27"/>
      <c r="H46" s="3"/>
    </row>
    <row r="47" spans="1:9" x14ac:dyDescent="0.25">
      <c r="A47" s="24"/>
      <c r="F47" s="21"/>
      <c r="G47" s="27"/>
      <c r="H47" s="3"/>
    </row>
    <row r="48" spans="1:9" ht="23" x14ac:dyDescent="0.3">
      <c r="A48" s="18" t="s">
        <v>27</v>
      </c>
      <c r="B48" s="19"/>
      <c r="F48" s="21"/>
      <c r="G48" s="22" t="s">
        <v>1</v>
      </c>
      <c r="H48" s="23" t="s">
        <v>2</v>
      </c>
      <c r="I48" s="9" t="s">
        <v>3</v>
      </c>
    </row>
    <row r="49" spans="1:9" ht="22.25" customHeight="1" x14ac:dyDescent="0.25">
      <c r="A49" s="24"/>
      <c r="C49" s="26"/>
      <c r="D49" s="26"/>
      <c r="E49" s="79" t="s">
        <v>28</v>
      </c>
      <c r="F49" s="80"/>
      <c r="G49" s="27"/>
      <c r="H49" s="3" t="s">
        <v>22</v>
      </c>
      <c r="I49" s="2" t="str">
        <f>I41</f>
        <v/>
      </c>
    </row>
    <row r="50" spans="1:9" ht="27.65" customHeight="1" x14ac:dyDescent="0.25">
      <c r="A50" s="24"/>
      <c r="C50" s="81" t="s">
        <v>54</v>
      </c>
      <c r="D50" s="81"/>
      <c r="E50" s="81"/>
      <c r="F50" s="82"/>
      <c r="G50" s="27"/>
      <c r="H50" s="3"/>
    </row>
    <row r="51" spans="1:9" ht="53" customHeight="1" x14ac:dyDescent="0.25">
      <c r="A51" s="24"/>
      <c r="C51" s="83" t="s">
        <v>55</v>
      </c>
      <c r="D51" s="84"/>
      <c r="E51" s="84"/>
      <c r="F51" s="21"/>
      <c r="G51" s="27"/>
      <c r="H51" s="3"/>
    </row>
    <row r="52" spans="1:9" ht="27" customHeight="1" x14ac:dyDescent="0.3">
      <c r="A52" s="24">
        <f>A36+1</f>
        <v>10</v>
      </c>
      <c r="C52" s="20" t="s">
        <v>56</v>
      </c>
      <c r="E52" s="32" t="s">
        <v>57</v>
      </c>
      <c r="F52" s="21" t="s">
        <v>33</v>
      </c>
      <c r="G52" s="44">
        <v>12</v>
      </c>
      <c r="H52" s="71"/>
      <c r="I52" s="2" t="str">
        <f t="shared" ref="I52:I58" si="3">IF(G52*H52=0,"",G52*H52)</f>
        <v/>
      </c>
    </row>
    <row r="53" spans="1:9" ht="30.65" customHeight="1" x14ac:dyDescent="0.3">
      <c r="A53" s="24">
        <f>A52+1</f>
        <v>11</v>
      </c>
      <c r="C53" s="20" t="s">
        <v>58</v>
      </c>
      <c r="E53" s="32" t="s">
        <v>59</v>
      </c>
      <c r="F53" s="21" t="s">
        <v>33</v>
      </c>
      <c r="G53" s="44">
        <v>12</v>
      </c>
      <c r="H53" s="71"/>
      <c r="I53" s="2" t="str">
        <f t="shared" si="3"/>
        <v/>
      </c>
    </row>
    <row r="54" spans="1:9" ht="35" customHeight="1" x14ac:dyDescent="0.3">
      <c r="A54" s="24">
        <f>A53+1</f>
        <v>12</v>
      </c>
      <c r="C54" s="20" t="s">
        <v>60</v>
      </c>
      <c r="E54" s="32" t="s">
        <v>61</v>
      </c>
      <c r="F54" s="21" t="s">
        <v>33</v>
      </c>
      <c r="G54" s="44">
        <v>12</v>
      </c>
      <c r="H54" s="71"/>
      <c r="I54" s="2" t="str">
        <f t="shared" si="3"/>
        <v/>
      </c>
    </row>
    <row r="55" spans="1:9" ht="26.4" customHeight="1" x14ac:dyDescent="0.3">
      <c r="A55" s="24">
        <f>A53+1</f>
        <v>12</v>
      </c>
      <c r="C55" s="20" t="s">
        <v>62</v>
      </c>
      <c r="E55" s="32" t="s">
        <v>63</v>
      </c>
      <c r="F55" s="21" t="s">
        <v>33</v>
      </c>
      <c r="G55" s="44">
        <v>12</v>
      </c>
      <c r="H55" s="71"/>
      <c r="I55" s="2" t="str">
        <f t="shared" si="3"/>
        <v/>
      </c>
    </row>
    <row r="56" spans="1:9" ht="26.4" customHeight="1" x14ac:dyDescent="0.3">
      <c r="A56" s="24">
        <f>A54+1</f>
        <v>13</v>
      </c>
      <c r="C56" s="20" t="s">
        <v>64</v>
      </c>
      <c r="E56" s="32" t="s">
        <v>65</v>
      </c>
      <c r="F56" s="21" t="s">
        <v>33</v>
      </c>
      <c r="G56" s="44">
        <v>12</v>
      </c>
      <c r="H56" s="71"/>
      <c r="I56" s="2" t="str">
        <f t="shared" si="3"/>
        <v/>
      </c>
    </row>
    <row r="57" spans="1:9" ht="27" customHeight="1" x14ac:dyDescent="0.3">
      <c r="A57" s="24">
        <f>A56+1</f>
        <v>14</v>
      </c>
      <c r="C57" s="20" t="s">
        <v>66</v>
      </c>
      <c r="E57" s="32" t="s">
        <v>67</v>
      </c>
      <c r="F57" s="21" t="s">
        <v>33</v>
      </c>
      <c r="G57" s="44">
        <v>12</v>
      </c>
      <c r="H57" s="71"/>
      <c r="I57" s="2" t="str">
        <f t="shared" si="3"/>
        <v/>
      </c>
    </row>
    <row r="58" spans="1:9" ht="36" customHeight="1" x14ac:dyDescent="0.3">
      <c r="A58" s="24">
        <f>A57+1</f>
        <v>15</v>
      </c>
      <c r="C58" s="20" t="s">
        <v>68</v>
      </c>
      <c r="E58" s="32" t="s">
        <v>69</v>
      </c>
      <c r="F58" s="21" t="s">
        <v>39</v>
      </c>
      <c r="G58" s="44">
        <v>1</v>
      </c>
      <c r="H58" s="71"/>
      <c r="I58" s="2" t="str">
        <f t="shared" si="3"/>
        <v/>
      </c>
    </row>
    <row r="59" spans="1:9" ht="30" customHeight="1" x14ac:dyDescent="0.25">
      <c r="A59" s="24"/>
      <c r="C59" s="81" t="s">
        <v>70</v>
      </c>
      <c r="D59" s="81"/>
      <c r="E59" s="81"/>
      <c r="F59" s="82"/>
      <c r="G59" s="27"/>
      <c r="H59" s="3"/>
    </row>
    <row r="60" spans="1:9" ht="39.65" customHeight="1" x14ac:dyDescent="0.25">
      <c r="A60" s="24"/>
      <c r="C60" s="83" t="s">
        <v>71</v>
      </c>
      <c r="D60" s="84"/>
      <c r="E60" s="84"/>
      <c r="F60" s="21"/>
      <c r="G60" s="27"/>
      <c r="H60" s="3"/>
    </row>
    <row r="61" spans="1:9" ht="20.399999999999999" customHeight="1" x14ac:dyDescent="0.3">
      <c r="A61" s="24">
        <f>A58+1</f>
        <v>16</v>
      </c>
      <c r="C61" s="20" t="s">
        <v>72</v>
      </c>
      <c r="E61" s="32" t="s">
        <v>73</v>
      </c>
      <c r="F61" s="21" t="s">
        <v>33</v>
      </c>
      <c r="G61" s="44">
        <v>12</v>
      </c>
      <c r="H61" s="71"/>
      <c r="I61" s="2" t="str">
        <f t="shared" ref="I61:I62" si="4">IF(G61*H61=0,"",G61*H61)</f>
        <v/>
      </c>
    </row>
    <row r="62" spans="1:9" ht="37.75" customHeight="1" x14ac:dyDescent="0.3">
      <c r="A62" s="24">
        <f>A61+1</f>
        <v>17</v>
      </c>
      <c r="C62" s="20" t="s">
        <v>74</v>
      </c>
      <c r="E62" s="32" t="s">
        <v>75</v>
      </c>
      <c r="F62" s="21" t="s">
        <v>39</v>
      </c>
      <c r="G62" s="44">
        <v>1</v>
      </c>
      <c r="H62" s="71"/>
      <c r="I62" s="2" t="str">
        <f t="shared" si="4"/>
        <v/>
      </c>
    </row>
    <row r="63" spans="1:9" ht="26.4" customHeight="1" x14ac:dyDescent="0.25">
      <c r="A63" s="24"/>
      <c r="C63" s="81" t="s">
        <v>76</v>
      </c>
      <c r="D63" s="81"/>
      <c r="E63" s="81"/>
      <c r="F63" s="82"/>
      <c r="G63" s="27"/>
      <c r="H63" s="3"/>
    </row>
    <row r="64" spans="1:9" ht="47.4" customHeight="1" x14ac:dyDescent="0.25">
      <c r="A64" s="24"/>
      <c r="C64" s="83" t="s">
        <v>77</v>
      </c>
      <c r="D64" s="84"/>
      <c r="E64" s="84"/>
      <c r="F64" s="21"/>
      <c r="G64" s="27"/>
      <c r="H64" s="3"/>
    </row>
    <row r="65" spans="1:9" ht="21" customHeight="1" x14ac:dyDescent="0.3">
      <c r="A65" s="24">
        <f>A62+1</f>
        <v>18</v>
      </c>
      <c r="C65" s="20" t="s">
        <v>78</v>
      </c>
      <c r="E65" s="32" t="s">
        <v>79</v>
      </c>
      <c r="F65" s="21" t="s">
        <v>39</v>
      </c>
      <c r="G65" s="44">
        <v>1</v>
      </c>
      <c r="H65" s="71"/>
      <c r="I65" s="2" t="str">
        <f t="shared" ref="I65:I67" si="5">IF(G65*H65=0,"",G65*H65)</f>
        <v/>
      </c>
    </row>
    <row r="66" spans="1:9" ht="27.65" customHeight="1" x14ac:dyDescent="0.3">
      <c r="A66" s="24">
        <f>A65+1</f>
        <v>19</v>
      </c>
      <c r="C66" s="20" t="s">
        <v>80</v>
      </c>
      <c r="E66" s="32" t="s">
        <v>81</v>
      </c>
      <c r="F66" s="21" t="s">
        <v>39</v>
      </c>
      <c r="G66" s="44">
        <v>1</v>
      </c>
      <c r="H66" s="71"/>
      <c r="I66" s="2" t="str">
        <f t="shared" si="5"/>
        <v/>
      </c>
    </row>
    <row r="67" spans="1:9" ht="30.65" customHeight="1" x14ac:dyDescent="0.3">
      <c r="A67" s="24">
        <f>A66+1</f>
        <v>20</v>
      </c>
      <c r="C67" s="20" t="s">
        <v>82</v>
      </c>
      <c r="E67" s="32" t="s">
        <v>83</v>
      </c>
      <c r="F67" s="21" t="s">
        <v>39</v>
      </c>
      <c r="G67" s="44">
        <v>1</v>
      </c>
      <c r="H67" s="71"/>
      <c r="I67" s="2" t="str">
        <f t="shared" si="5"/>
        <v/>
      </c>
    </row>
    <row r="68" spans="1:9" s="43" customFormat="1" ht="21" customHeight="1" x14ac:dyDescent="0.3">
      <c r="A68" s="38"/>
      <c r="B68" s="39"/>
      <c r="E68" s="91" t="s">
        <v>21</v>
      </c>
      <c r="F68" s="92"/>
      <c r="G68" s="41"/>
      <c r="H68" s="42" t="s">
        <v>22</v>
      </c>
      <c r="I68" s="12" t="str">
        <f>IF(SUM(I48:I67)=0,"",SUM(I48:I67))</f>
        <v/>
      </c>
    </row>
    <row r="69" spans="1:9" s="43" customFormat="1" ht="6" customHeight="1" x14ac:dyDescent="0.3">
      <c r="A69" s="38"/>
      <c r="B69" s="39"/>
      <c r="E69" s="45"/>
      <c r="F69" s="46"/>
      <c r="G69" s="41"/>
      <c r="H69" s="42"/>
      <c r="I69" s="10"/>
    </row>
    <row r="70" spans="1:9" ht="11.4" customHeight="1" x14ac:dyDescent="0.25">
      <c r="A70" s="24"/>
      <c r="C70" s="33" t="str">
        <f>$C$16</f>
        <v>TSITSIKAMMA &amp; SURROUNDING AREAS</v>
      </c>
      <c r="F70" s="21"/>
      <c r="G70" s="27"/>
      <c r="H70" s="3"/>
    </row>
    <row r="71" spans="1:9" x14ac:dyDescent="0.25">
      <c r="A71" s="24"/>
      <c r="C71" s="34" t="str">
        <f>C44</f>
        <v>SCHEDULE NO. 1: CONTRACT MANAGEMENT AND COMPLIANCE</v>
      </c>
      <c r="F71" s="21"/>
      <c r="G71" s="27"/>
      <c r="H71" s="3"/>
    </row>
    <row r="72" spans="1:9" x14ac:dyDescent="0.25">
      <c r="A72" s="24"/>
      <c r="C72" s="33" t="str">
        <f>C45</f>
        <v>DPWI: GQEBERHA REGIONAL OFFICE</v>
      </c>
      <c r="F72" s="21"/>
      <c r="G72" s="27"/>
      <c r="H72" s="3"/>
    </row>
    <row r="73" spans="1:9" x14ac:dyDescent="0.25">
      <c r="A73" s="24"/>
      <c r="C73" s="33" t="str">
        <f>C46</f>
        <v>FACILITIES MANAGEMENT</v>
      </c>
      <c r="F73" s="21"/>
      <c r="G73" s="27"/>
      <c r="H73" s="3"/>
    </row>
    <row r="74" spans="1:9" ht="13" x14ac:dyDescent="0.25">
      <c r="A74" s="24"/>
      <c r="C74" s="29"/>
      <c r="F74" s="21"/>
      <c r="G74" s="27"/>
      <c r="H74" s="3"/>
    </row>
    <row r="75" spans="1:9" ht="23" x14ac:dyDescent="0.3">
      <c r="A75" s="18" t="s">
        <v>27</v>
      </c>
      <c r="B75" s="19"/>
      <c r="F75" s="21"/>
      <c r="G75" s="22" t="s">
        <v>1</v>
      </c>
      <c r="H75" s="23" t="s">
        <v>2</v>
      </c>
      <c r="I75" s="9" t="s">
        <v>3</v>
      </c>
    </row>
    <row r="76" spans="1:9" ht="22.25" customHeight="1" x14ac:dyDescent="0.25">
      <c r="A76" s="24"/>
      <c r="C76" s="26"/>
      <c r="D76" s="26"/>
      <c r="E76" s="79" t="s">
        <v>28</v>
      </c>
      <c r="F76" s="80"/>
      <c r="G76" s="27"/>
      <c r="H76" s="3" t="s">
        <v>22</v>
      </c>
      <c r="I76" s="2" t="str">
        <f>I68</f>
        <v/>
      </c>
    </row>
    <row r="77" spans="1:9" ht="26.4" customHeight="1" x14ac:dyDescent="0.25">
      <c r="A77" s="24"/>
      <c r="C77" s="81" t="s">
        <v>84</v>
      </c>
      <c r="D77" s="81"/>
      <c r="E77" s="81"/>
      <c r="F77" s="82"/>
      <c r="G77" s="27"/>
      <c r="H77" s="3"/>
    </row>
    <row r="78" spans="1:9" ht="45.65" customHeight="1" x14ac:dyDescent="0.25">
      <c r="A78" s="24"/>
      <c r="C78" s="83" t="s">
        <v>85</v>
      </c>
      <c r="D78" s="84"/>
      <c r="E78" s="84"/>
      <c r="F78" s="21"/>
      <c r="G78" s="27"/>
      <c r="H78" s="3"/>
    </row>
    <row r="79" spans="1:9" ht="22.25" customHeight="1" x14ac:dyDescent="0.3">
      <c r="A79" s="24">
        <f>A67+1</f>
        <v>21</v>
      </c>
      <c r="C79" s="20" t="s">
        <v>86</v>
      </c>
      <c r="E79" s="32" t="s">
        <v>87</v>
      </c>
      <c r="F79" s="21" t="s">
        <v>39</v>
      </c>
      <c r="G79" s="44">
        <v>1</v>
      </c>
      <c r="H79" s="71"/>
      <c r="I79" s="2" t="str">
        <f t="shared" ref="I79:I84" si="6">IF(G79*H79=0,"",G79*H79)</f>
        <v/>
      </c>
    </row>
    <row r="80" spans="1:9" ht="27.65" customHeight="1" x14ac:dyDescent="0.3">
      <c r="A80" s="24">
        <f>A79+1</f>
        <v>22</v>
      </c>
      <c r="C80" s="20" t="s">
        <v>88</v>
      </c>
      <c r="E80" s="32" t="s">
        <v>89</v>
      </c>
      <c r="F80" s="21" t="s">
        <v>39</v>
      </c>
      <c r="G80" s="44">
        <v>1</v>
      </c>
      <c r="H80" s="71"/>
      <c r="I80" s="2" t="str">
        <f t="shared" si="6"/>
        <v/>
      </c>
    </row>
    <row r="81" spans="1:9" ht="24" customHeight="1" x14ac:dyDescent="0.3">
      <c r="A81" s="24">
        <f>A80+1</f>
        <v>23</v>
      </c>
      <c r="C81" s="20" t="s">
        <v>90</v>
      </c>
      <c r="E81" s="32" t="s">
        <v>79</v>
      </c>
      <c r="F81" s="21" t="s">
        <v>39</v>
      </c>
      <c r="G81" s="44">
        <v>1</v>
      </c>
      <c r="H81" s="71"/>
      <c r="I81" s="2" t="str">
        <f t="shared" si="6"/>
        <v/>
      </c>
    </row>
    <row r="82" spans="1:9" ht="28.25" customHeight="1" x14ac:dyDescent="0.3">
      <c r="A82" s="24">
        <f>A81+1</f>
        <v>24</v>
      </c>
      <c r="C82" s="20" t="s">
        <v>91</v>
      </c>
      <c r="E82" s="32" t="s">
        <v>81</v>
      </c>
      <c r="F82" s="21" t="s">
        <v>39</v>
      </c>
      <c r="G82" s="44">
        <v>1</v>
      </c>
      <c r="H82" s="71"/>
      <c r="I82" s="2" t="str">
        <f t="shared" si="6"/>
        <v/>
      </c>
    </row>
    <row r="83" spans="1:9" ht="24" customHeight="1" x14ac:dyDescent="0.3">
      <c r="A83" s="24">
        <f>A82+1</f>
        <v>25</v>
      </c>
      <c r="C83" s="20" t="s">
        <v>92</v>
      </c>
      <c r="E83" s="32" t="s">
        <v>93</v>
      </c>
      <c r="F83" s="21" t="s">
        <v>39</v>
      </c>
      <c r="G83" s="44">
        <v>1</v>
      </c>
      <c r="H83" s="71"/>
      <c r="I83" s="2" t="str">
        <f t="shared" si="6"/>
        <v/>
      </c>
    </row>
    <row r="84" spans="1:9" ht="28.25" customHeight="1" x14ac:dyDescent="0.3">
      <c r="A84" s="24">
        <f>A83+1</f>
        <v>26</v>
      </c>
      <c r="C84" s="20" t="s">
        <v>94</v>
      </c>
      <c r="E84" s="32" t="s">
        <v>95</v>
      </c>
      <c r="F84" s="21" t="s">
        <v>39</v>
      </c>
      <c r="G84" s="44">
        <v>1</v>
      </c>
      <c r="H84" s="71"/>
      <c r="I84" s="2" t="str">
        <f t="shared" si="6"/>
        <v/>
      </c>
    </row>
    <row r="85" spans="1:9" ht="23" customHeight="1" x14ac:dyDescent="0.25">
      <c r="A85" s="24"/>
      <c r="C85" s="81" t="s">
        <v>96</v>
      </c>
      <c r="D85" s="81"/>
      <c r="E85" s="81"/>
      <c r="F85" s="82"/>
      <c r="G85" s="27"/>
      <c r="H85" s="3"/>
    </row>
    <row r="86" spans="1:9" ht="37.25" customHeight="1" x14ac:dyDescent="0.25">
      <c r="A86" s="24"/>
      <c r="C86" s="83" t="s">
        <v>97</v>
      </c>
      <c r="D86" s="84"/>
      <c r="E86" s="84"/>
      <c r="F86" s="21"/>
      <c r="G86" s="27"/>
      <c r="H86" s="3"/>
    </row>
    <row r="87" spans="1:9" ht="27" customHeight="1" x14ac:dyDescent="0.3">
      <c r="A87" s="24">
        <f>A84+1</f>
        <v>27</v>
      </c>
      <c r="C87" s="20" t="s">
        <v>98</v>
      </c>
      <c r="E87" s="32" t="s">
        <v>99</v>
      </c>
      <c r="F87" s="21" t="s">
        <v>100</v>
      </c>
      <c r="G87" s="44">
        <v>4</v>
      </c>
      <c r="H87" s="71"/>
      <c r="I87" s="2" t="str">
        <f t="shared" ref="I87:I88" si="7">IF(G87*H87=0,"",G87*H87)</f>
        <v/>
      </c>
    </row>
    <row r="88" spans="1:9" ht="27" customHeight="1" x14ac:dyDescent="0.3">
      <c r="A88" s="24">
        <f>A87+1</f>
        <v>28</v>
      </c>
      <c r="C88" s="20" t="s">
        <v>101</v>
      </c>
      <c r="E88" s="32" t="s">
        <v>102</v>
      </c>
      <c r="F88" s="21" t="s">
        <v>100</v>
      </c>
      <c r="G88" s="44">
        <v>1</v>
      </c>
      <c r="H88" s="71"/>
      <c r="I88" s="2" t="str">
        <f t="shared" si="7"/>
        <v/>
      </c>
    </row>
    <row r="89" spans="1:9" ht="23" customHeight="1" x14ac:dyDescent="0.25">
      <c r="A89" s="24"/>
      <c r="C89" s="81" t="s">
        <v>103</v>
      </c>
      <c r="D89" s="81"/>
      <c r="E89" s="81"/>
      <c r="F89" s="82"/>
      <c r="G89" s="27"/>
      <c r="H89" s="3"/>
    </row>
    <row r="90" spans="1:9" ht="54.65" customHeight="1" x14ac:dyDescent="0.25">
      <c r="A90" s="24"/>
      <c r="C90" s="83" t="s">
        <v>104</v>
      </c>
      <c r="D90" s="84"/>
      <c r="E90" s="84"/>
      <c r="F90" s="21"/>
      <c r="G90" s="27"/>
      <c r="H90" s="3"/>
    </row>
    <row r="91" spans="1:9" ht="27" customHeight="1" x14ac:dyDescent="0.3">
      <c r="A91" s="24">
        <f>A88+1</f>
        <v>29</v>
      </c>
      <c r="C91" s="20" t="s">
        <v>105</v>
      </c>
      <c r="E91" s="32" t="s">
        <v>106</v>
      </c>
      <c r="F91" s="21" t="s">
        <v>33</v>
      </c>
      <c r="G91" s="44">
        <v>12</v>
      </c>
      <c r="H91" s="71"/>
      <c r="I91" s="2" t="str">
        <f t="shared" ref="I91" si="8">IF(G91*H91=0,"",G91*H91)</f>
        <v/>
      </c>
    </row>
    <row r="92" spans="1:9" ht="24" customHeight="1" x14ac:dyDescent="0.25">
      <c r="A92" s="24"/>
      <c r="C92" s="81" t="s">
        <v>107</v>
      </c>
      <c r="D92" s="81"/>
      <c r="E92" s="81"/>
      <c r="F92" s="82"/>
      <c r="G92" s="27"/>
      <c r="H92" s="3"/>
    </row>
    <row r="93" spans="1:9" ht="49.25" customHeight="1" x14ac:dyDescent="0.25">
      <c r="A93" s="24"/>
      <c r="C93" s="83" t="s">
        <v>108</v>
      </c>
      <c r="D93" s="84"/>
      <c r="E93" s="84"/>
      <c r="F93" s="21"/>
      <c r="G93" s="27"/>
      <c r="H93" s="3"/>
    </row>
    <row r="94" spans="1:9" ht="21" customHeight="1" x14ac:dyDescent="0.3">
      <c r="A94" s="24">
        <f>A91+1</f>
        <v>30</v>
      </c>
      <c r="C94" s="20" t="s">
        <v>109</v>
      </c>
      <c r="E94" s="32" t="s">
        <v>110</v>
      </c>
      <c r="F94" s="21" t="s">
        <v>33</v>
      </c>
      <c r="G94" s="44">
        <v>12</v>
      </c>
      <c r="H94" s="71"/>
      <c r="I94" s="2" t="str">
        <f t="shared" ref="I94" si="9">IF(G94*H94=0,"",G94*H94)</f>
        <v/>
      </c>
    </row>
    <row r="95" spans="1:9" x14ac:dyDescent="0.3">
      <c r="A95" s="24"/>
      <c r="E95" s="32"/>
      <c r="F95" s="21"/>
      <c r="G95" s="44"/>
      <c r="H95" s="3"/>
      <c r="I95" s="13"/>
    </row>
    <row r="96" spans="1:9" s="43" customFormat="1" ht="24.65" customHeight="1" x14ac:dyDescent="0.3">
      <c r="A96" s="38"/>
      <c r="B96" s="39"/>
      <c r="E96" s="91" t="s">
        <v>21</v>
      </c>
      <c r="F96" s="92"/>
      <c r="G96" s="41"/>
      <c r="H96" s="42" t="s">
        <v>22</v>
      </c>
      <c r="I96" s="10" t="str">
        <f>IF(SUM(I76:I95)=0,"",SUM(I76:I95))</f>
        <v/>
      </c>
    </row>
    <row r="97" spans="1:9" s="43" customFormat="1" ht="13.75" customHeight="1" x14ac:dyDescent="0.3">
      <c r="A97" s="38"/>
      <c r="B97" s="39"/>
      <c r="C97" s="33" t="str">
        <f>$C$16</f>
        <v>TSITSIKAMMA &amp; SURROUNDING AREAS</v>
      </c>
      <c r="E97" s="45"/>
      <c r="F97" s="47"/>
      <c r="G97" s="41"/>
      <c r="H97" s="42"/>
      <c r="I97" s="10"/>
    </row>
    <row r="98" spans="1:9" s="43" customFormat="1" ht="13.25" customHeight="1" x14ac:dyDescent="0.3">
      <c r="A98" s="38"/>
      <c r="B98" s="39"/>
      <c r="C98" s="48" t="str">
        <f>C71</f>
        <v>SCHEDULE NO. 1: CONTRACT MANAGEMENT AND COMPLIANCE</v>
      </c>
      <c r="E98" s="45"/>
      <c r="F98" s="47"/>
      <c r="G98" s="41"/>
      <c r="H98" s="42"/>
      <c r="I98" s="10"/>
    </row>
    <row r="99" spans="1:9" ht="11.4" customHeight="1" x14ac:dyDescent="0.25">
      <c r="A99" s="24"/>
      <c r="B99" s="49"/>
      <c r="C99" s="33" t="str">
        <f>C72</f>
        <v>DPWI: GQEBERHA REGIONAL OFFICE</v>
      </c>
      <c r="F99" s="21"/>
      <c r="G99" s="27"/>
      <c r="H99" s="3"/>
    </row>
    <row r="100" spans="1:9" ht="13" x14ac:dyDescent="0.25">
      <c r="A100" s="24"/>
      <c r="B100" s="49"/>
      <c r="C100" s="33" t="str">
        <f>C73</f>
        <v>FACILITIES MANAGEMENT</v>
      </c>
      <c r="F100" s="21"/>
      <c r="G100" s="27"/>
      <c r="H100" s="3"/>
    </row>
    <row r="101" spans="1:9" x14ac:dyDescent="0.25">
      <c r="A101" s="24"/>
      <c r="F101" s="21"/>
      <c r="G101" s="27"/>
      <c r="H101" s="3"/>
    </row>
    <row r="102" spans="1:9" ht="23" x14ac:dyDescent="0.3">
      <c r="A102" s="18" t="s">
        <v>27</v>
      </c>
      <c r="B102" s="19"/>
      <c r="F102" s="21"/>
      <c r="G102" s="22" t="s">
        <v>1</v>
      </c>
      <c r="H102" s="23" t="s">
        <v>2</v>
      </c>
      <c r="I102" s="9" t="s">
        <v>3</v>
      </c>
    </row>
    <row r="103" spans="1:9" ht="22.25" customHeight="1" x14ac:dyDescent="0.25">
      <c r="A103" s="24"/>
      <c r="C103" s="26"/>
      <c r="D103" s="26"/>
      <c r="E103" s="79" t="str">
        <f>$E$22</f>
        <v>Brought Forward</v>
      </c>
      <c r="F103" s="80"/>
      <c r="G103" s="27"/>
      <c r="H103" s="3" t="s">
        <v>22</v>
      </c>
      <c r="I103" s="2" t="str">
        <f>I96</f>
        <v/>
      </c>
    </row>
    <row r="104" spans="1:9" ht="26" customHeight="1" x14ac:dyDescent="0.25">
      <c r="A104" s="24"/>
      <c r="C104" s="81" t="s">
        <v>111</v>
      </c>
      <c r="D104" s="81"/>
      <c r="E104" s="81"/>
      <c r="F104" s="82"/>
      <c r="G104" s="27"/>
      <c r="H104" s="3"/>
    </row>
    <row r="105" spans="1:9" ht="63.65" customHeight="1" x14ac:dyDescent="0.25">
      <c r="A105" s="24"/>
      <c r="C105" s="83" t="s">
        <v>112</v>
      </c>
      <c r="D105" s="84"/>
      <c r="E105" s="84"/>
      <c r="F105" s="21"/>
      <c r="G105" s="27"/>
      <c r="H105" s="3"/>
    </row>
    <row r="106" spans="1:9" ht="33" customHeight="1" x14ac:dyDescent="0.3">
      <c r="A106" s="24">
        <f>A94+1</f>
        <v>31</v>
      </c>
      <c r="C106" s="20" t="s">
        <v>113</v>
      </c>
      <c r="E106" s="32" t="s">
        <v>114</v>
      </c>
      <c r="F106" s="21" t="s">
        <v>100</v>
      </c>
      <c r="G106" s="44">
        <v>4</v>
      </c>
      <c r="H106" s="71"/>
      <c r="I106" s="2" t="str">
        <f t="shared" ref="I106:I108" si="10">IF(G106*H106=0,"",G106*H106)</f>
        <v/>
      </c>
    </row>
    <row r="107" spans="1:9" ht="27" customHeight="1" x14ac:dyDescent="0.3">
      <c r="A107" s="24">
        <f>A106+1</f>
        <v>32</v>
      </c>
      <c r="C107" s="20" t="s">
        <v>115</v>
      </c>
      <c r="E107" s="32" t="s">
        <v>116</v>
      </c>
      <c r="F107" s="21" t="s">
        <v>100</v>
      </c>
      <c r="G107" s="44">
        <v>4</v>
      </c>
      <c r="H107" s="71"/>
      <c r="I107" s="2" t="str">
        <f t="shared" si="10"/>
        <v/>
      </c>
    </row>
    <row r="108" spans="1:9" ht="22.25" customHeight="1" x14ac:dyDescent="0.3">
      <c r="A108" s="24">
        <f>A107+1</f>
        <v>33</v>
      </c>
      <c r="C108" s="20" t="s">
        <v>117</v>
      </c>
      <c r="E108" s="32" t="s">
        <v>118</v>
      </c>
      <c r="F108" s="21" t="s">
        <v>100</v>
      </c>
      <c r="G108" s="44">
        <v>4</v>
      </c>
      <c r="H108" s="71"/>
      <c r="I108" s="2" t="str">
        <f t="shared" si="10"/>
        <v/>
      </c>
    </row>
    <row r="109" spans="1:9" ht="24.65" customHeight="1" x14ac:dyDescent="0.25">
      <c r="A109" s="24"/>
      <c r="C109" s="81" t="s">
        <v>119</v>
      </c>
      <c r="D109" s="81"/>
      <c r="E109" s="81"/>
      <c r="F109" s="82"/>
      <c r="G109" s="27"/>
      <c r="H109" s="3"/>
    </row>
    <row r="110" spans="1:9" ht="49.25" customHeight="1" x14ac:dyDescent="0.25">
      <c r="A110" s="24"/>
      <c r="C110" s="83" t="s">
        <v>120</v>
      </c>
      <c r="D110" s="84"/>
      <c r="E110" s="84"/>
      <c r="F110" s="21"/>
      <c r="G110" s="27"/>
      <c r="H110" s="3"/>
    </row>
    <row r="111" spans="1:9" ht="24.65" customHeight="1" x14ac:dyDescent="0.3">
      <c r="A111" s="24">
        <f>A108+1</f>
        <v>34</v>
      </c>
      <c r="C111" s="20" t="s">
        <v>121</v>
      </c>
      <c r="E111" s="32" t="s">
        <v>122</v>
      </c>
      <c r="F111" s="21" t="s">
        <v>100</v>
      </c>
      <c r="G111" s="44">
        <v>4</v>
      </c>
      <c r="H111" s="71"/>
      <c r="I111" s="2" t="str">
        <f t="shared" ref="I111:I112" si="11">IF(G111*H111=0,"",G111*H111)</f>
        <v/>
      </c>
    </row>
    <row r="112" spans="1:9" ht="27" customHeight="1" x14ac:dyDescent="0.3">
      <c r="A112" s="24">
        <f>A111+1</f>
        <v>35</v>
      </c>
      <c r="C112" s="20" t="s">
        <v>123</v>
      </c>
      <c r="E112" s="32" t="s">
        <v>124</v>
      </c>
      <c r="F112" s="21" t="s">
        <v>100</v>
      </c>
      <c r="G112" s="44">
        <v>4</v>
      </c>
      <c r="H112" s="71"/>
      <c r="I112" s="2" t="str">
        <f t="shared" si="11"/>
        <v/>
      </c>
    </row>
    <row r="113" spans="1:16" ht="24.65" customHeight="1" x14ac:dyDescent="0.25">
      <c r="A113" s="24"/>
      <c r="C113" s="81" t="s">
        <v>125</v>
      </c>
      <c r="D113" s="81"/>
      <c r="E113" s="81"/>
      <c r="F113" s="82"/>
      <c r="G113" s="27"/>
      <c r="H113" s="3"/>
    </row>
    <row r="114" spans="1:16" ht="51.65" customHeight="1" x14ac:dyDescent="0.25">
      <c r="A114" s="24"/>
      <c r="C114" s="83" t="s">
        <v>126</v>
      </c>
      <c r="D114" s="84"/>
      <c r="E114" s="84"/>
      <c r="F114" s="21"/>
      <c r="G114" s="27"/>
      <c r="H114" s="3"/>
      <c r="N114" s="83"/>
      <c r="O114" s="84"/>
      <c r="P114" s="84"/>
    </row>
    <row r="115" spans="1:16" ht="24.65" customHeight="1" x14ac:dyDescent="0.3">
      <c r="A115" s="24">
        <f>A112+1</f>
        <v>36</v>
      </c>
      <c r="C115" s="20" t="s">
        <v>127</v>
      </c>
      <c r="E115" s="32" t="s">
        <v>128</v>
      </c>
      <c r="F115" s="21" t="s">
        <v>100</v>
      </c>
      <c r="G115" s="44">
        <v>4</v>
      </c>
      <c r="H115" s="71"/>
      <c r="I115" s="2" t="str">
        <f t="shared" ref="I115" si="12">IF(G115*H115=0,"",G115*H115)</f>
        <v/>
      </c>
    </row>
    <row r="116" spans="1:16" ht="24.65" customHeight="1" x14ac:dyDescent="0.25">
      <c r="A116" s="24"/>
      <c r="C116" s="81" t="s">
        <v>129</v>
      </c>
      <c r="D116" s="81"/>
      <c r="E116" s="81"/>
      <c r="F116" s="82"/>
      <c r="G116" s="27"/>
      <c r="H116" s="3"/>
    </row>
    <row r="117" spans="1:16" ht="59.4" customHeight="1" x14ac:dyDescent="0.25">
      <c r="A117" s="24"/>
      <c r="C117" s="83" t="s">
        <v>130</v>
      </c>
      <c r="D117" s="84"/>
      <c r="E117" s="84"/>
      <c r="F117" s="21"/>
      <c r="G117" s="27"/>
      <c r="H117" s="3"/>
    </row>
    <row r="118" spans="1:16" ht="24" customHeight="1" x14ac:dyDescent="0.3">
      <c r="A118" s="24">
        <f>A115+1</f>
        <v>37</v>
      </c>
      <c r="C118" s="20" t="s">
        <v>131</v>
      </c>
      <c r="E118" s="32" t="s">
        <v>132</v>
      </c>
      <c r="F118" s="21" t="s">
        <v>33</v>
      </c>
      <c r="G118" s="44">
        <v>12</v>
      </c>
      <c r="H118" s="71"/>
      <c r="I118" s="2" t="str">
        <f t="shared" ref="I118" si="13">IF(G118*H118=0,"",G118*H118)</f>
        <v/>
      </c>
    </row>
    <row r="119" spans="1:16" ht="13" x14ac:dyDescent="0.25">
      <c r="A119" s="24"/>
      <c r="C119" s="83"/>
      <c r="D119" s="84"/>
      <c r="E119" s="84"/>
      <c r="F119" s="21"/>
      <c r="G119" s="27"/>
      <c r="H119" s="3"/>
    </row>
    <row r="120" spans="1:16" s="43" customFormat="1" ht="24.65" customHeight="1" x14ac:dyDescent="0.3">
      <c r="A120" s="38"/>
      <c r="B120" s="39"/>
      <c r="E120" s="91" t="s">
        <v>133</v>
      </c>
      <c r="F120" s="92"/>
      <c r="G120" s="41"/>
      <c r="H120" s="42" t="s">
        <v>22</v>
      </c>
      <c r="I120" s="14" t="str">
        <f>IF(SUM(I103:I119)=0,"",SUM(I103:I119))</f>
        <v/>
      </c>
    </row>
    <row r="121" spans="1:16" s="43" customFormat="1" ht="24.65" customHeight="1" x14ac:dyDescent="0.3">
      <c r="A121" s="38"/>
      <c r="B121" s="39"/>
      <c r="E121" s="45"/>
      <c r="F121" s="46"/>
      <c r="G121" s="41"/>
      <c r="H121" s="42"/>
      <c r="I121" s="15"/>
    </row>
    <row r="122" spans="1:16" s="43" customFormat="1" ht="17" customHeight="1" x14ac:dyDescent="0.3">
      <c r="A122" s="38"/>
      <c r="B122" s="39"/>
      <c r="E122" s="45"/>
      <c r="F122" s="47"/>
      <c r="G122" s="41"/>
      <c r="H122" s="42"/>
      <c r="I122" s="10"/>
    </row>
    <row r="123" spans="1:16" s="43" customFormat="1" ht="17" customHeight="1" x14ac:dyDescent="0.3">
      <c r="A123" s="38"/>
      <c r="B123" s="39"/>
      <c r="C123" s="33" t="str">
        <f>$C$16</f>
        <v>TSITSIKAMMA &amp; SURROUNDING AREAS</v>
      </c>
      <c r="E123" s="45"/>
      <c r="F123" s="47"/>
      <c r="G123" s="41"/>
      <c r="H123" s="42"/>
      <c r="I123" s="10"/>
    </row>
    <row r="124" spans="1:16" ht="11.4" customHeight="1" x14ac:dyDescent="0.25">
      <c r="A124" s="24"/>
      <c r="C124" s="34" t="str">
        <f>C98</f>
        <v>SCHEDULE NO. 1: CONTRACT MANAGEMENT AND COMPLIANCE</v>
      </c>
      <c r="F124" s="21"/>
      <c r="G124" s="27"/>
      <c r="H124" s="3"/>
    </row>
    <row r="125" spans="1:16" x14ac:dyDescent="0.25">
      <c r="A125" s="24"/>
      <c r="C125" s="33" t="str">
        <f>C99</f>
        <v>DPWI: GQEBERHA REGIONAL OFFICE</v>
      </c>
      <c r="F125" s="21"/>
      <c r="G125" s="27"/>
      <c r="H125" s="3"/>
    </row>
    <row r="126" spans="1:16" x14ac:dyDescent="0.25">
      <c r="A126" s="24"/>
      <c r="C126" s="33" t="str">
        <f>C100</f>
        <v>FACILITIES MANAGEMENT</v>
      </c>
      <c r="F126" s="21"/>
      <c r="G126" s="27"/>
      <c r="H126" s="3"/>
    </row>
    <row r="127" spans="1:16" ht="10.75" customHeight="1" x14ac:dyDescent="0.25">
      <c r="A127" s="24"/>
      <c r="C127" s="29"/>
      <c r="F127" s="21"/>
      <c r="G127" s="27"/>
      <c r="H127" s="3"/>
    </row>
    <row r="128" spans="1:16" ht="23" x14ac:dyDescent="0.3">
      <c r="A128" s="18" t="s">
        <v>27</v>
      </c>
      <c r="B128" s="19"/>
      <c r="F128" s="21"/>
      <c r="G128" s="22" t="s">
        <v>1</v>
      </c>
      <c r="H128" s="23" t="s">
        <v>2</v>
      </c>
      <c r="I128" s="9" t="s">
        <v>3</v>
      </c>
    </row>
    <row r="129" spans="1:9" ht="24" customHeight="1" x14ac:dyDescent="0.25">
      <c r="A129" s="24"/>
      <c r="C129" s="50" t="s">
        <v>134</v>
      </c>
      <c r="D129" s="26"/>
      <c r="E129" s="28"/>
      <c r="F129" s="37"/>
      <c r="G129" s="27"/>
      <c r="H129" s="30"/>
      <c r="I129" s="7"/>
    </row>
    <row r="130" spans="1:9" ht="34.25" customHeight="1" x14ac:dyDescent="0.25">
      <c r="A130" s="24"/>
      <c r="C130" s="81" t="s">
        <v>135</v>
      </c>
      <c r="D130" s="81"/>
      <c r="E130" s="81"/>
      <c r="F130" s="82"/>
      <c r="G130" s="27"/>
      <c r="H130" s="3"/>
    </row>
    <row r="131" spans="1:9" ht="55.75" customHeight="1" x14ac:dyDescent="0.25">
      <c r="A131" s="24"/>
      <c r="C131" s="83" t="s">
        <v>136</v>
      </c>
      <c r="D131" s="84"/>
      <c r="E131" s="84"/>
      <c r="F131" s="21"/>
      <c r="G131" s="27"/>
      <c r="H131" s="3"/>
    </row>
    <row r="132" spans="1:9" ht="35.4" customHeight="1" x14ac:dyDescent="0.3">
      <c r="A132" s="24">
        <f>A118+1</f>
        <v>38</v>
      </c>
      <c r="C132" s="20" t="s">
        <v>137</v>
      </c>
      <c r="E132" s="32" t="s">
        <v>138</v>
      </c>
      <c r="F132" s="21" t="s">
        <v>39</v>
      </c>
      <c r="G132" s="44">
        <v>1</v>
      </c>
      <c r="H132" s="71"/>
      <c r="I132" s="2" t="str">
        <f t="shared" ref="I132" si="14">IF(G132*H132=0,"",G132*H132)</f>
        <v/>
      </c>
    </row>
    <row r="133" spans="1:9" ht="23.4" customHeight="1" x14ac:dyDescent="0.25">
      <c r="A133" s="24"/>
      <c r="C133" s="81" t="s">
        <v>139</v>
      </c>
      <c r="D133" s="81"/>
      <c r="E133" s="81"/>
      <c r="F133" s="82"/>
      <c r="G133" s="27"/>
      <c r="H133" s="3"/>
    </row>
    <row r="134" spans="1:9" ht="61.75" customHeight="1" x14ac:dyDescent="0.25">
      <c r="A134" s="24"/>
      <c r="C134" s="83" t="s">
        <v>140</v>
      </c>
      <c r="D134" s="84"/>
      <c r="E134" s="84"/>
      <c r="F134" s="21"/>
      <c r="G134" s="27"/>
      <c r="H134" s="3"/>
    </row>
    <row r="135" spans="1:9" ht="18" customHeight="1" x14ac:dyDescent="0.3">
      <c r="A135" s="24">
        <f>A132+1</f>
        <v>39</v>
      </c>
      <c r="C135" s="20" t="s">
        <v>141</v>
      </c>
      <c r="E135" s="32" t="s">
        <v>142</v>
      </c>
      <c r="F135" s="21" t="s">
        <v>33</v>
      </c>
      <c r="G135" s="44">
        <v>12</v>
      </c>
      <c r="H135" s="71"/>
      <c r="I135" s="2" t="str">
        <f t="shared" ref="I135:I137" si="15">IF(G135*H135=0,"",G135*H135)</f>
        <v/>
      </c>
    </row>
    <row r="136" spans="1:9" ht="18" customHeight="1" x14ac:dyDescent="0.3">
      <c r="A136" s="24">
        <f>A135+1</f>
        <v>40</v>
      </c>
      <c r="C136" s="20" t="s">
        <v>143</v>
      </c>
      <c r="E136" s="32" t="s">
        <v>144</v>
      </c>
      <c r="F136" s="21" t="s">
        <v>33</v>
      </c>
      <c r="G136" s="44">
        <v>12</v>
      </c>
      <c r="H136" s="71"/>
      <c r="I136" s="2" t="str">
        <f t="shared" si="15"/>
        <v/>
      </c>
    </row>
    <row r="137" spans="1:9" ht="22.25" customHeight="1" x14ac:dyDescent="0.3">
      <c r="A137" s="24">
        <f>A136+1</f>
        <v>41</v>
      </c>
      <c r="C137" s="20" t="s">
        <v>145</v>
      </c>
      <c r="E137" s="32" t="s">
        <v>146</v>
      </c>
      <c r="F137" s="21" t="s">
        <v>33</v>
      </c>
      <c r="G137" s="44">
        <v>12</v>
      </c>
      <c r="H137" s="71"/>
      <c r="I137" s="2" t="str">
        <f t="shared" si="15"/>
        <v/>
      </c>
    </row>
    <row r="138" spans="1:9" ht="31.25" customHeight="1" x14ac:dyDescent="0.25">
      <c r="A138" s="24"/>
      <c r="C138" s="81" t="s">
        <v>147</v>
      </c>
      <c r="D138" s="81"/>
      <c r="E138" s="81"/>
      <c r="F138" s="82"/>
      <c r="G138" s="27"/>
      <c r="H138" s="3"/>
    </row>
    <row r="139" spans="1:9" ht="64.25" customHeight="1" x14ac:dyDescent="0.25">
      <c r="A139" s="24"/>
      <c r="C139" s="83" t="s">
        <v>148</v>
      </c>
      <c r="D139" s="84"/>
      <c r="E139" s="84"/>
      <c r="F139" s="21"/>
      <c r="G139" s="27"/>
      <c r="H139" s="3"/>
    </row>
    <row r="140" spans="1:9" ht="22" customHeight="1" x14ac:dyDescent="0.3">
      <c r="A140" s="24">
        <f>A137+1</f>
        <v>42</v>
      </c>
      <c r="C140" s="20" t="s">
        <v>149</v>
      </c>
      <c r="E140" s="32" t="s">
        <v>150</v>
      </c>
      <c r="F140" s="21" t="s">
        <v>33</v>
      </c>
      <c r="G140" s="44">
        <v>12</v>
      </c>
      <c r="H140" s="71"/>
      <c r="I140" s="2" t="str">
        <f t="shared" ref="I140:I146" si="16">IF(G140*H140=0,"",G140*H140)</f>
        <v/>
      </c>
    </row>
    <row r="141" spans="1:9" ht="22" customHeight="1" x14ac:dyDescent="0.3">
      <c r="A141" s="24">
        <f>A140+1</f>
        <v>43</v>
      </c>
      <c r="C141" s="20" t="s">
        <v>151</v>
      </c>
      <c r="E141" s="32" t="s">
        <v>152</v>
      </c>
      <c r="F141" s="21" t="s">
        <v>33</v>
      </c>
      <c r="G141" s="44">
        <v>12</v>
      </c>
      <c r="H141" s="71"/>
      <c r="I141" s="2" t="str">
        <f t="shared" si="16"/>
        <v/>
      </c>
    </row>
    <row r="142" spans="1:9" ht="29.4" customHeight="1" x14ac:dyDescent="0.3">
      <c r="A142" s="24">
        <f t="shared" ref="A142:A145" si="17">A141+1</f>
        <v>44</v>
      </c>
      <c r="C142" s="20" t="s">
        <v>153</v>
      </c>
      <c r="E142" s="32" t="s">
        <v>154</v>
      </c>
      <c r="F142" s="21" t="s">
        <v>39</v>
      </c>
      <c r="G142" s="44">
        <v>1</v>
      </c>
      <c r="H142" s="71"/>
      <c r="I142" s="2" t="str">
        <f t="shared" si="16"/>
        <v/>
      </c>
    </row>
    <row r="143" spans="1:9" ht="22" customHeight="1" x14ac:dyDescent="0.3">
      <c r="A143" s="24">
        <f t="shared" si="17"/>
        <v>45</v>
      </c>
      <c r="C143" s="20" t="s">
        <v>155</v>
      </c>
      <c r="E143" s="32" t="s">
        <v>156</v>
      </c>
      <c r="F143" s="21" t="s">
        <v>39</v>
      </c>
      <c r="G143" s="44">
        <v>1</v>
      </c>
      <c r="H143" s="71"/>
      <c r="I143" s="2" t="str">
        <f t="shared" si="16"/>
        <v/>
      </c>
    </row>
    <row r="144" spans="1:9" ht="22" customHeight="1" x14ac:dyDescent="0.3">
      <c r="A144" s="24">
        <f t="shared" si="17"/>
        <v>46</v>
      </c>
      <c r="C144" s="20" t="s">
        <v>157</v>
      </c>
      <c r="E144" s="32" t="s">
        <v>158</v>
      </c>
      <c r="F144" s="21" t="s">
        <v>39</v>
      </c>
      <c r="G144" s="44">
        <v>1</v>
      </c>
      <c r="H144" s="71"/>
      <c r="I144" s="2" t="str">
        <f t="shared" si="16"/>
        <v/>
      </c>
    </row>
    <row r="145" spans="1:9" ht="29.4" customHeight="1" x14ac:dyDescent="0.3">
      <c r="A145" s="24">
        <f t="shared" si="17"/>
        <v>47</v>
      </c>
      <c r="C145" s="20" t="s">
        <v>159</v>
      </c>
      <c r="E145" s="32" t="s">
        <v>160</v>
      </c>
      <c r="F145" s="21" t="s">
        <v>39</v>
      </c>
      <c r="G145" s="44">
        <v>1</v>
      </c>
      <c r="H145" s="71"/>
      <c r="I145" s="2" t="str">
        <f t="shared" si="16"/>
        <v/>
      </c>
    </row>
    <row r="146" spans="1:9" ht="22" customHeight="1" x14ac:dyDescent="0.3">
      <c r="A146" s="24">
        <f>A145+1</f>
        <v>48</v>
      </c>
      <c r="C146" s="20" t="s">
        <v>161</v>
      </c>
      <c r="E146" s="32" t="s">
        <v>162</v>
      </c>
      <c r="F146" s="21" t="s">
        <v>100</v>
      </c>
      <c r="G146" s="44">
        <v>3</v>
      </c>
      <c r="H146" s="72"/>
      <c r="I146" s="2" t="str">
        <f t="shared" si="16"/>
        <v/>
      </c>
    </row>
    <row r="147" spans="1:9" ht="22" customHeight="1" x14ac:dyDescent="0.3">
      <c r="A147" s="24"/>
      <c r="E147" s="32"/>
      <c r="F147" s="21"/>
      <c r="G147" s="44"/>
      <c r="H147" s="3"/>
      <c r="I147" s="4"/>
    </row>
    <row r="148" spans="1:9" s="43" customFormat="1" ht="24.65" customHeight="1" x14ac:dyDescent="0.3">
      <c r="A148" s="38"/>
      <c r="B148" s="39"/>
      <c r="E148" s="91" t="s">
        <v>21</v>
      </c>
      <c r="F148" s="92"/>
      <c r="G148" s="41"/>
      <c r="H148" s="42" t="s">
        <v>22</v>
      </c>
      <c r="I148" s="12" t="str">
        <f>IF(SUM(I129:I145)=0,"",SUM(I129:I145))</f>
        <v/>
      </c>
    </row>
    <row r="149" spans="1:9" s="43" customFormat="1" ht="14.4" customHeight="1" x14ac:dyDescent="0.3">
      <c r="A149" s="38"/>
      <c r="B149" s="39"/>
      <c r="C149" s="33" t="str">
        <f>$C$16</f>
        <v>TSITSIKAMMA &amp; SURROUNDING AREAS</v>
      </c>
      <c r="E149" s="45"/>
      <c r="F149" s="47"/>
      <c r="G149" s="41"/>
      <c r="H149" s="42"/>
      <c r="I149" s="10"/>
    </row>
    <row r="150" spans="1:9" ht="11.4" customHeight="1" x14ac:dyDescent="0.25">
      <c r="A150" s="24"/>
      <c r="C150" s="34" t="str">
        <f>C129</f>
        <v>SCHEDULE NO.2: OPERATION</v>
      </c>
      <c r="F150" s="21"/>
      <c r="G150" s="27"/>
      <c r="H150" s="3"/>
    </row>
    <row r="151" spans="1:9" x14ac:dyDescent="0.25">
      <c r="A151" s="24"/>
      <c r="C151" s="33" t="str">
        <f>C125</f>
        <v>DPWI: GQEBERHA REGIONAL OFFICE</v>
      </c>
      <c r="F151" s="21"/>
      <c r="G151" s="27"/>
      <c r="H151" s="3"/>
    </row>
    <row r="152" spans="1:9" x14ac:dyDescent="0.25">
      <c r="A152" s="24"/>
      <c r="C152" s="33" t="str">
        <f>C126</f>
        <v>FACILITIES MANAGEMENT</v>
      </c>
      <c r="F152" s="21"/>
      <c r="G152" s="27"/>
      <c r="H152" s="3"/>
    </row>
    <row r="153" spans="1:9" ht="13" x14ac:dyDescent="0.25">
      <c r="A153" s="24"/>
      <c r="C153" s="29"/>
      <c r="F153" s="21"/>
      <c r="G153" s="27"/>
      <c r="H153" s="3"/>
    </row>
    <row r="154" spans="1:9" ht="23" x14ac:dyDescent="0.3">
      <c r="A154" s="18" t="s">
        <v>27</v>
      </c>
      <c r="B154" s="19"/>
      <c r="F154" s="21"/>
      <c r="G154" s="22" t="s">
        <v>1</v>
      </c>
      <c r="H154" s="23" t="s">
        <v>2</v>
      </c>
      <c r="I154" s="9" t="s">
        <v>3</v>
      </c>
    </row>
    <row r="155" spans="1:9" ht="22.25" customHeight="1" x14ac:dyDescent="0.25">
      <c r="A155" s="24"/>
      <c r="C155" s="26"/>
      <c r="D155" s="26"/>
      <c r="E155" s="79" t="str">
        <f>$E$22</f>
        <v>Brought Forward</v>
      </c>
      <c r="F155" s="80"/>
      <c r="G155" s="27"/>
      <c r="H155" s="3" t="s">
        <v>22</v>
      </c>
      <c r="I155" s="2" t="str">
        <f>I148</f>
        <v/>
      </c>
    </row>
    <row r="156" spans="1:9" ht="32.4" customHeight="1" x14ac:dyDescent="0.25">
      <c r="A156" s="24"/>
      <c r="C156" s="81" t="s">
        <v>163</v>
      </c>
      <c r="D156" s="81"/>
      <c r="E156" s="81"/>
      <c r="F156" s="82"/>
      <c r="G156" s="27"/>
      <c r="H156" s="3"/>
    </row>
    <row r="157" spans="1:9" ht="88.75" customHeight="1" x14ac:dyDescent="0.25">
      <c r="A157" s="24"/>
      <c r="C157" s="83" t="s">
        <v>164</v>
      </c>
      <c r="D157" s="84"/>
      <c r="E157" s="84"/>
      <c r="F157" s="21"/>
      <c r="G157" s="27"/>
      <c r="H157" s="3"/>
    </row>
    <row r="158" spans="1:9" ht="24" customHeight="1" x14ac:dyDescent="0.3">
      <c r="A158" s="24">
        <f>A146+1</f>
        <v>49</v>
      </c>
      <c r="C158" s="20" t="s">
        <v>165</v>
      </c>
      <c r="E158" s="32" t="s">
        <v>166</v>
      </c>
      <c r="F158" s="21" t="s">
        <v>39</v>
      </c>
      <c r="G158" s="44">
        <v>1</v>
      </c>
      <c r="H158" s="71"/>
      <c r="I158" s="2" t="str">
        <f t="shared" ref="I158:I161" si="18">IF(G158*H158=0,"",G158*H158)</f>
        <v/>
      </c>
    </row>
    <row r="159" spans="1:9" ht="24" customHeight="1" x14ac:dyDescent="0.3">
      <c r="A159" s="24">
        <f>A158+1</f>
        <v>50</v>
      </c>
      <c r="C159" s="20" t="s">
        <v>167</v>
      </c>
      <c r="E159" s="32" t="s">
        <v>168</v>
      </c>
      <c r="F159" s="21" t="s">
        <v>39</v>
      </c>
      <c r="G159" s="44">
        <v>1</v>
      </c>
      <c r="H159" s="71"/>
      <c r="I159" s="2" t="str">
        <f t="shared" si="18"/>
        <v/>
      </c>
    </row>
    <row r="160" spans="1:9" ht="24" customHeight="1" x14ac:dyDescent="0.3">
      <c r="A160" s="24">
        <f>A159+1</f>
        <v>51</v>
      </c>
      <c r="C160" s="20" t="s">
        <v>169</v>
      </c>
      <c r="E160" s="32" t="s">
        <v>170</v>
      </c>
      <c r="F160" s="21" t="s">
        <v>39</v>
      </c>
      <c r="G160" s="44">
        <v>1</v>
      </c>
      <c r="H160" s="71"/>
      <c r="I160" s="2" t="str">
        <f t="shared" si="18"/>
        <v/>
      </c>
    </row>
    <row r="161" spans="1:9" ht="41.5" customHeight="1" x14ac:dyDescent="0.3">
      <c r="A161" s="24">
        <f>A160+1</f>
        <v>52</v>
      </c>
      <c r="C161" s="20" t="s">
        <v>171</v>
      </c>
      <c r="E161" s="32" t="s">
        <v>172</v>
      </c>
      <c r="F161" s="21" t="s">
        <v>39</v>
      </c>
      <c r="G161" s="44">
        <v>1</v>
      </c>
      <c r="H161" s="71"/>
      <c r="I161" s="2" t="str">
        <f t="shared" si="18"/>
        <v/>
      </c>
    </row>
    <row r="162" spans="1:9" ht="35.4" customHeight="1" x14ac:dyDescent="0.3">
      <c r="A162" s="24"/>
      <c r="C162" s="93" t="s">
        <v>173</v>
      </c>
      <c r="D162" s="93"/>
      <c r="E162" s="93"/>
      <c r="F162" s="21"/>
      <c r="G162" s="44"/>
      <c r="H162" s="3"/>
      <c r="I162" s="4"/>
    </row>
    <row r="163" spans="1:9" ht="39.5" customHeight="1" x14ac:dyDescent="0.25">
      <c r="A163" s="24"/>
      <c r="C163" s="81" t="s">
        <v>174</v>
      </c>
      <c r="D163" s="81"/>
      <c r="E163" s="81"/>
      <c r="F163" s="21"/>
      <c r="G163" s="27"/>
      <c r="H163" s="3"/>
    </row>
    <row r="164" spans="1:9" ht="25" customHeight="1" x14ac:dyDescent="0.3">
      <c r="A164" s="24">
        <f>A161+1</f>
        <v>53</v>
      </c>
      <c r="C164" s="20" t="s">
        <v>175</v>
      </c>
      <c r="E164" s="32" t="s">
        <v>176</v>
      </c>
      <c r="F164" s="21" t="s">
        <v>33</v>
      </c>
      <c r="G164" s="44">
        <v>12</v>
      </c>
      <c r="H164" s="71"/>
      <c r="I164" s="2" t="str">
        <f t="shared" ref="I164:I166" si="19">IF(G164*H164=0,"",G164*H164)</f>
        <v/>
      </c>
    </row>
    <row r="165" spans="1:9" ht="25" customHeight="1" x14ac:dyDescent="0.3">
      <c r="A165" s="24">
        <f>A164+1</f>
        <v>54</v>
      </c>
      <c r="C165" s="20" t="s">
        <v>177</v>
      </c>
      <c r="E165" s="32" t="s">
        <v>178</v>
      </c>
      <c r="F165" s="21" t="s">
        <v>33</v>
      </c>
      <c r="G165" s="44">
        <v>12</v>
      </c>
      <c r="H165" s="71"/>
      <c r="I165" s="2" t="str">
        <f t="shared" si="19"/>
        <v/>
      </c>
    </row>
    <row r="166" spans="1:9" ht="31.75" customHeight="1" x14ac:dyDescent="0.3">
      <c r="A166" s="24">
        <f>A165+1</f>
        <v>55</v>
      </c>
      <c r="C166" s="20" t="s">
        <v>179</v>
      </c>
      <c r="E166" s="32" t="s">
        <v>180</v>
      </c>
      <c r="F166" s="21" t="s">
        <v>33</v>
      </c>
      <c r="G166" s="44">
        <v>12</v>
      </c>
      <c r="H166" s="71"/>
      <c r="I166" s="2" t="str">
        <f t="shared" si="19"/>
        <v/>
      </c>
    </row>
    <row r="167" spans="1:9" ht="31.25" customHeight="1" x14ac:dyDescent="0.25">
      <c r="A167" s="24"/>
      <c r="C167" s="81" t="s">
        <v>181</v>
      </c>
      <c r="D167" s="81"/>
      <c r="E167" s="81"/>
      <c r="F167" s="82"/>
      <c r="G167" s="27"/>
      <c r="H167" s="3"/>
    </row>
    <row r="168" spans="1:9" ht="66.650000000000006" customHeight="1" x14ac:dyDescent="0.25">
      <c r="A168" s="24"/>
      <c r="C168" s="83" t="s">
        <v>182</v>
      </c>
      <c r="D168" s="84"/>
      <c r="E168" s="84"/>
      <c r="F168" s="21"/>
      <c r="G168" s="27"/>
      <c r="H168" s="3"/>
    </row>
    <row r="169" spans="1:9" ht="24" customHeight="1" x14ac:dyDescent="0.3">
      <c r="A169" s="24">
        <f>A166+1</f>
        <v>56</v>
      </c>
      <c r="C169" s="20" t="s">
        <v>183</v>
      </c>
      <c r="E169" s="32" t="s">
        <v>184</v>
      </c>
      <c r="F169" s="21" t="s">
        <v>39</v>
      </c>
      <c r="G169" s="44">
        <v>1</v>
      </c>
      <c r="H169" s="71"/>
      <c r="I169" s="2" t="str">
        <f t="shared" ref="I169:I171" si="20">IF(G169*H169=0,"",G169*H169)</f>
        <v/>
      </c>
    </row>
    <row r="170" spans="1:9" ht="26" customHeight="1" x14ac:dyDescent="0.3">
      <c r="A170" s="24">
        <f>A169+1</f>
        <v>57</v>
      </c>
      <c r="C170" s="20" t="s">
        <v>185</v>
      </c>
      <c r="E170" s="32" t="s">
        <v>186</v>
      </c>
      <c r="F170" s="21" t="s">
        <v>33</v>
      </c>
      <c r="G170" s="44">
        <v>12</v>
      </c>
      <c r="H170" s="71"/>
      <c r="I170" s="2" t="str">
        <f t="shared" si="20"/>
        <v/>
      </c>
    </row>
    <row r="171" spans="1:9" ht="29" customHeight="1" x14ac:dyDescent="0.3">
      <c r="A171" s="24"/>
      <c r="C171" s="20" t="s">
        <v>187</v>
      </c>
      <c r="E171" s="32" t="s">
        <v>188</v>
      </c>
      <c r="F171" s="21" t="s">
        <v>39</v>
      </c>
      <c r="G171" s="44">
        <v>1</v>
      </c>
      <c r="H171" s="71"/>
      <c r="I171" s="2" t="str">
        <f t="shared" si="20"/>
        <v/>
      </c>
    </row>
    <row r="172" spans="1:9" s="43" customFormat="1" ht="19.5" customHeight="1" x14ac:dyDescent="0.3">
      <c r="A172" s="38"/>
      <c r="B172" s="39"/>
      <c r="E172" s="91" t="s">
        <v>21</v>
      </c>
      <c r="F172" s="92"/>
      <c r="G172" s="41"/>
      <c r="H172" s="42" t="s">
        <v>22</v>
      </c>
      <c r="I172" s="12" t="str">
        <f>IF(SUM(I155:I171)=0,"",SUM(I155:I171))</f>
        <v/>
      </c>
    </row>
    <row r="173" spans="1:9" s="43" customFormat="1" ht="17" customHeight="1" x14ac:dyDescent="0.3">
      <c r="A173" s="38"/>
      <c r="B173" s="39"/>
      <c r="C173" s="51" t="str">
        <f>$C$16</f>
        <v>TSITSIKAMMA &amp; SURROUNDING AREAS</v>
      </c>
      <c r="E173" s="45"/>
      <c r="F173" s="47"/>
      <c r="G173" s="41"/>
      <c r="H173" s="42"/>
      <c r="I173" s="10"/>
    </row>
    <row r="174" spans="1:9" ht="11.4" customHeight="1" x14ac:dyDescent="0.25">
      <c r="A174" s="24"/>
      <c r="C174" s="34" t="str">
        <f>$C$150</f>
        <v>SCHEDULE NO.2: OPERATION</v>
      </c>
      <c r="F174" s="21"/>
      <c r="G174" s="27"/>
      <c r="H174" s="3"/>
    </row>
    <row r="175" spans="1:9" x14ac:dyDescent="0.25">
      <c r="A175" s="24"/>
      <c r="C175" s="33" t="str">
        <f>$C$18</f>
        <v>DPWI: GQEBERHA REGIONAL OFFICE</v>
      </c>
      <c r="F175" s="21"/>
      <c r="G175" s="27"/>
      <c r="H175" s="3"/>
    </row>
    <row r="176" spans="1:9" x14ac:dyDescent="0.25">
      <c r="A176" s="24"/>
      <c r="C176" s="33" t="str">
        <f>$C$19</f>
        <v>FACILITIES MANAGEMENT</v>
      </c>
      <c r="F176" s="21"/>
      <c r="G176" s="27"/>
      <c r="H176" s="3"/>
    </row>
    <row r="177" spans="1:12" ht="13" x14ac:dyDescent="0.25">
      <c r="A177" s="24"/>
      <c r="C177" s="29"/>
      <c r="F177" s="21"/>
      <c r="G177" s="27"/>
      <c r="H177" s="3"/>
    </row>
    <row r="178" spans="1:12" ht="23" x14ac:dyDescent="0.3">
      <c r="A178" s="18" t="s">
        <v>27</v>
      </c>
      <c r="B178" s="19"/>
      <c r="F178" s="21"/>
      <c r="G178" s="22" t="s">
        <v>1</v>
      </c>
      <c r="H178" s="23" t="s">
        <v>2</v>
      </c>
      <c r="I178" s="9" t="s">
        <v>3</v>
      </c>
    </row>
    <row r="179" spans="1:12" ht="22.25" customHeight="1" x14ac:dyDescent="0.25">
      <c r="A179" s="24"/>
      <c r="C179" s="26"/>
      <c r="D179" s="26"/>
      <c r="E179" s="79" t="str">
        <f>$E$22</f>
        <v>Brought Forward</v>
      </c>
      <c r="F179" s="80"/>
      <c r="G179" s="27"/>
      <c r="H179" s="3" t="s">
        <v>22</v>
      </c>
      <c r="I179" s="2" t="str">
        <f>I172</f>
        <v/>
      </c>
    </row>
    <row r="180" spans="1:12" ht="24.65" customHeight="1" x14ac:dyDescent="0.25">
      <c r="A180" s="24"/>
      <c r="C180" s="81" t="s">
        <v>189</v>
      </c>
      <c r="D180" s="81"/>
      <c r="E180" s="81"/>
      <c r="F180" s="82"/>
      <c r="G180" s="27"/>
      <c r="H180" s="3"/>
    </row>
    <row r="181" spans="1:12" ht="70.75" customHeight="1" x14ac:dyDescent="0.25">
      <c r="A181" s="24"/>
      <c r="C181" s="83" t="s">
        <v>190</v>
      </c>
      <c r="D181" s="84"/>
      <c r="E181" s="84"/>
      <c r="F181" s="21"/>
      <c r="G181" s="27"/>
      <c r="H181" s="3"/>
    </row>
    <row r="182" spans="1:12" ht="29.4" customHeight="1" x14ac:dyDescent="0.3">
      <c r="A182" s="24">
        <f>A170+1</f>
        <v>58</v>
      </c>
      <c r="C182" s="20" t="s">
        <v>191</v>
      </c>
      <c r="E182" s="32" t="s">
        <v>192</v>
      </c>
      <c r="F182" s="21" t="s">
        <v>39</v>
      </c>
      <c r="G182" s="44">
        <v>1</v>
      </c>
      <c r="H182" s="71"/>
      <c r="I182" s="2" t="str">
        <f t="shared" ref="I182" si="21">IF(G182*H182=0,"",G182*H182)</f>
        <v/>
      </c>
    </row>
    <row r="183" spans="1:12" ht="36" customHeight="1" x14ac:dyDescent="0.25">
      <c r="A183" s="24"/>
      <c r="C183" s="81" t="s">
        <v>193</v>
      </c>
      <c r="D183" s="81"/>
      <c r="E183" s="81"/>
      <c r="F183" s="82"/>
      <c r="G183" s="27"/>
      <c r="H183" s="3"/>
    </row>
    <row r="184" spans="1:12" ht="38" customHeight="1" x14ac:dyDescent="0.3">
      <c r="A184" s="24">
        <f>A182+1</f>
        <v>59</v>
      </c>
      <c r="C184" s="52" t="s">
        <v>194</v>
      </c>
      <c r="D184" s="53"/>
      <c r="E184" s="32" t="s">
        <v>195</v>
      </c>
      <c r="F184" s="21" t="s">
        <v>196</v>
      </c>
      <c r="G184" s="44">
        <v>1</v>
      </c>
      <c r="H184" s="3">
        <v>50000</v>
      </c>
      <c r="I184" s="2">
        <f>IF(G184*H184=0,"",G184*H184)</f>
        <v>50000</v>
      </c>
    </row>
    <row r="185" spans="1:12" ht="41.4" customHeight="1" x14ac:dyDescent="0.25">
      <c r="A185" s="24"/>
      <c r="C185" s="81" t="s">
        <v>197</v>
      </c>
      <c r="D185" s="81"/>
      <c r="E185" s="81"/>
      <c r="F185" s="82"/>
      <c r="G185" s="27"/>
      <c r="H185" s="3"/>
    </row>
    <row r="186" spans="1:12" ht="81" customHeight="1" x14ac:dyDescent="0.25">
      <c r="A186" s="24"/>
      <c r="C186" s="83" t="s">
        <v>198</v>
      </c>
      <c r="D186" s="84"/>
      <c r="E186" s="84"/>
      <c r="F186" s="21"/>
      <c r="G186" s="27"/>
      <c r="H186" s="3"/>
    </row>
    <row r="187" spans="1:12" ht="26.4" customHeight="1" x14ac:dyDescent="0.3">
      <c r="A187" s="24">
        <f>A184+1</f>
        <v>60</v>
      </c>
      <c r="C187" s="20" t="s">
        <v>199</v>
      </c>
      <c r="E187" s="32" t="s">
        <v>200</v>
      </c>
      <c r="F187" s="21" t="s">
        <v>33</v>
      </c>
      <c r="G187" s="44">
        <v>12</v>
      </c>
      <c r="H187" s="71"/>
      <c r="I187" s="2" t="str">
        <f t="shared" ref="I187:I189" si="22">IF(G187*H187=0,"",G187*H187)</f>
        <v/>
      </c>
    </row>
    <row r="188" spans="1:12" ht="81.650000000000006" customHeight="1" x14ac:dyDescent="0.25">
      <c r="A188" s="24"/>
      <c r="C188" s="83" t="s">
        <v>201</v>
      </c>
      <c r="D188" s="84"/>
      <c r="E188" s="84"/>
      <c r="F188" s="21"/>
      <c r="G188" s="27"/>
      <c r="H188" s="3"/>
    </row>
    <row r="189" spans="1:12" ht="26.4" customHeight="1" x14ac:dyDescent="0.3">
      <c r="A189" s="24">
        <f>A187+1</f>
        <v>61</v>
      </c>
      <c r="C189" s="20" t="s">
        <v>202</v>
      </c>
      <c r="E189" s="32" t="s">
        <v>203</v>
      </c>
      <c r="F189" s="21" t="s">
        <v>33</v>
      </c>
      <c r="G189" s="44">
        <v>12</v>
      </c>
      <c r="H189" s="71"/>
      <c r="I189" s="2" t="str">
        <f t="shared" si="22"/>
        <v/>
      </c>
    </row>
    <row r="190" spans="1:12" ht="32.4" customHeight="1" x14ac:dyDescent="0.25">
      <c r="A190" s="24"/>
      <c r="C190" s="81" t="s">
        <v>204</v>
      </c>
      <c r="D190" s="81"/>
      <c r="E190" s="81"/>
      <c r="F190" s="82"/>
      <c r="G190" s="27"/>
      <c r="H190" s="3"/>
      <c r="K190" s="94"/>
      <c r="L190" s="94"/>
    </row>
    <row r="191" spans="1:12" ht="47.4" customHeight="1" x14ac:dyDescent="0.25">
      <c r="A191" s="24"/>
      <c r="C191" s="83" t="s">
        <v>205</v>
      </c>
      <c r="D191" s="84"/>
      <c r="E191" s="84"/>
      <c r="F191" s="21"/>
      <c r="G191" s="27"/>
      <c r="H191" s="3"/>
      <c r="K191" s="94"/>
      <c r="L191" s="94"/>
    </row>
    <row r="192" spans="1:12" ht="29.4" customHeight="1" x14ac:dyDescent="0.3">
      <c r="A192" s="24">
        <f>A189+1</f>
        <v>62</v>
      </c>
      <c r="C192" s="20" t="s">
        <v>206</v>
      </c>
      <c r="E192" s="32" t="s">
        <v>207</v>
      </c>
      <c r="F192" s="21" t="s">
        <v>39</v>
      </c>
      <c r="G192" s="44">
        <v>1</v>
      </c>
      <c r="H192" s="71"/>
      <c r="I192" s="8" t="str">
        <f t="shared" ref="I192" si="23">IF(G192*H192=0,"",G192*H192)</f>
        <v/>
      </c>
    </row>
    <row r="193" spans="1:9" s="43" customFormat="1" ht="24.65" customHeight="1" x14ac:dyDescent="0.3">
      <c r="A193" s="38"/>
      <c r="B193" s="39"/>
      <c r="E193" s="91" t="s">
        <v>133</v>
      </c>
      <c r="F193" s="92"/>
      <c r="G193" s="41"/>
      <c r="H193" s="42" t="s">
        <v>22</v>
      </c>
      <c r="I193" s="15" t="str">
        <f>IF(SUM(I179:I192)&lt;200000,"",SUM(I179:I192))</f>
        <v/>
      </c>
    </row>
    <row r="194" spans="1:9" s="43" customFormat="1" ht="17" customHeight="1" x14ac:dyDescent="0.3">
      <c r="A194" s="38"/>
      <c r="B194" s="39"/>
      <c r="C194" s="51" t="str">
        <f>$C$16</f>
        <v>TSITSIKAMMA &amp; SURROUNDING AREAS</v>
      </c>
      <c r="E194" s="45"/>
      <c r="F194" s="47"/>
      <c r="G194" s="41"/>
      <c r="H194" s="42"/>
      <c r="I194" s="10"/>
    </row>
    <row r="195" spans="1:9" ht="11.4" customHeight="1" x14ac:dyDescent="0.3">
      <c r="A195" s="24"/>
      <c r="C195" s="34" t="str">
        <f>$C$150</f>
        <v>SCHEDULE NO.2: OPERATION</v>
      </c>
      <c r="F195" s="21"/>
      <c r="G195" s="41"/>
      <c r="H195" s="3"/>
    </row>
    <row r="196" spans="1:9" x14ac:dyDescent="0.25">
      <c r="A196" s="24"/>
      <c r="C196" s="33" t="str">
        <f>$C$18</f>
        <v>DPWI: GQEBERHA REGIONAL OFFICE</v>
      </c>
      <c r="F196" s="21"/>
      <c r="G196" s="27"/>
      <c r="H196" s="3"/>
    </row>
    <row r="197" spans="1:9" x14ac:dyDescent="0.25">
      <c r="A197" s="24"/>
      <c r="C197" s="33" t="str">
        <f>$C$19</f>
        <v>FACILITIES MANAGEMENT</v>
      </c>
      <c r="F197" s="21"/>
      <c r="G197" s="27"/>
      <c r="H197" s="3"/>
    </row>
    <row r="198" spans="1:9" ht="9.65" customHeight="1" x14ac:dyDescent="0.25">
      <c r="A198" s="24"/>
      <c r="C198" s="29"/>
      <c r="F198" s="21"/>
      <c r="G198" s="27"/>
      <c r="H198" s="3"/>
    </row>
    <row r="199" spans="1:9" ht="23" x14ac:dyDescent="0.3">
      <c r="A199" s="18" t="s">
        <v>27</v>
      </c>
      <c r="B199" s="19"/>
      <c r="F199" s="21"/>
      <c r="G199" s="22" t="s">
        <v>1</v>
      </c>
      <c r="H199" s="23" t="s">
        <v>2</v>
      </c>
      <c r="I199" s="9" t="s">
        <v>3</v>
      </c>
    </row>
    <row r="200" spans="1:9" s="43" customFormat="1" ht="22.25" customHeight="1" x14ac:dyDescent="0.3">
      <c r="A200" s="38"/>
      <c r="B200" s="39"/>
      <c r="C200" s="96" t="s">
        <v>208</v>
      </c>
      <c r="D200" s="96"/>
      <c r="E200" s="96"/>
      <c r="F200" s="47"/>
      <c r="G200" s="41"/>
      <c r="H200" s="42"/>
      <c r="I200" s="10"/>
    </row>
    <row r="201" spans="1:9" ht="36" customHeight="1" x14ac:dyDescent="0.25">
      <c r="A201" s="24"/>
      <c r="C201" s="81" t="s">
        <v>209</v>
      </c>
      <c r="D201" s="81"/>
      <c r="E201" s="81"/>
      <c r="F201" s="82"/>
      <c r="G201" s="27"/>
      <c r="H201" s="3"/>
    </row>
    <row r="202" spans="1:9" ht="66" customHeight="1" x14ac:dyDescent="0.25">
      <c r="A202" s="24"/>
      <c r="C202" s="83" t="s">
        <v>210</v>
      </c>
      <c r="D202" s="84"/>
      <c r="E202" s="84"/>
      <c r="F202" s="21"/>
      <c r="G202" s="27"/>
      <c r="H202" s="3"/>
    </row>
    <row r="203" spans="1:9" ht="19.75" customHeight="1" x14ac:dyDescent="0.3">
      <c r="A203" s="24">
        <f>A192+1</f>
        <v>63</v>
      </c>
      <c r="C203" s="20" t="s">
        <v>211</v>
      </c>
      <c r="E203" s="32" t="s">
        <v>212</v>
      </c>
      <c r="F203" s="21" t="s">
        <v>39</v>
      </c>
      <c r="G203" s="44">
        <v>1</v>
      </c>
      <c r="H203" s="71"/>
      <c r="I203" s="2" t="str">
        <f t="shared" ref="I203" si="24">IF(G203*H203=0,"",G203*H203)</f>
        <v/>
      </c>
    </row>
    <row r="204" spans="1:9" ht="34.75" customHeight="1" x14ac:dyDescent="0.25">
      <c r="A204" s="24"/>
      <c r="C204" s="81" t="s">
        <v>213</v>
      </c>
      <c r="D204" s="81"/>
      <c r="E204" s="81"/>
      <c r="F204" s="21"/>
      <c r="G204" s="27"/>
      <c r="H204" s="3"/>
    </row>
    <row r="205" spans="1:9" ht="22.25" customHeight="1" x14ac:dyDescent="0.3">
      <c r="A205" s="24">
        <f>A203+1</f>
        <v>64</v>
      </c>
      <c r="C205" s="20" t="s">
        <v>214</v>
      </c>
      <c r="E205" s="32" t="s">
        <v>215</v>
      </c>
      <c r="F205" s="21" t="s">
        <v>33</v>
      </c>
      <c r="G205" s="44">
        <v>12</v>
      </c>
      <c r="H205" s="71"/>
      <c r="I205" s="2" t="str">
        <f t="shared" ref="I205" si="25">IF(G205*H205=0,"",G205*H205)</f>
        <v/>
      </c>
    </row>
    <row r="206" spans="1:9" ht="70.75" customHeight="1" x14ac:dyDescent="0.25">
      <c r="A206" s="24"/>
      <c r="C206" s="81" t="s">
        <v>216</v>
      </c>
      <c r="D206" s="81"/>
      <c r="E206" s="81"/>
      <c r="F206" s="21"/>
      <c r="G206" s="27"/>
      <c r="H206" s="3"/>
    </row>
    <row r="207" spans="1:9" ht="22.25" customHeight="1" x14ac:dyDescent="0.3">
      <c r="A207" s="24">
        <f>A205+1</f>
        <v>65</v>
      </c>
      <c r="C207" s="20" t="s">
        <v>217</v>
      </c>
      <c r="E207" s="32" t="s">
        <v>218</v>
      </c>
      <c r="F207" s="21" t="s">
        <v>39</v>
      </c>
      <c r="G207" s="44">
        <v>1</v>
      </c>
      <c r="H207" s="71"/>
      <c r="I207" s="2" t="str">
        <f t="shared" ref="I207" si="26">IF(G207*H207=0,"",G207*H207)</f>
        <v/>
      </c>
    </row>
    <row r="208" spans="1:9" ht="21" customHeight="1" x14ac:dyDescent="0.25">
      <c r="A208" s="24"/>
      <c r="C208" s="81" t="s">
        <v>219</v>
      </c>
      <c r="D208" s="81"/>
      <c r="E208" s="81"/>
      <c r="F208" s="82"/>
      <c r="G208" s="27"/>
      <c r="H208" s="3"/>
    </row>
    <row r="209" spans="1:9" ht="24" customHeight="1" x14ac:dyDescent="0.25">
      <c r="A209" s="24"/>
      <c r="C209" s="84" t="s">
        <v>220</v>
      </c>
      <c r="D209" s="84"/>
      <c r="E209" s="84"/>
      <c r="F209" s="21"/>
      <c r="G209" s="27"/>
      <c r="H209" s="3"/>
    </row>
    <row r="210" spans="1:9" ht="49.25" customHeight="1" x14ac:dyDescent="0.25">
      <c r="A210" s="24"/>
      <c r="C210" s="95" t="s">
        <v>221</v>
      </c>
      <c r="D210" s="81"/>
      <c r="E210" s="81" t="s">
        <v>222</v>
      </c>
      <c r="F210" s="21"/>
      <c r="G210" s="27"/>
      <c r="H210" s="3"/>
    </row>
    <row r="211" spans="1:9" ht="25.75" customHeight="1" x14ac:dyDescent="0.3">
      <c r="A211" s="24">
        <f>A207+1</f>
        <v>66</v>
      </c>
      <c r="C211" s="83" t="s">
        <v>223</v>
      </c>
      <c r="D211" s="84"/>
      <c r="E211" s="84"/>
      <c r="F211" s="21" t="s">
        <v>196</v>
      </c>
      <c r="G211" s="44">
        <v>1</v>
      </c>
      <c r="H211" s="3">
        <v>300000</v>
      </c>
      <c r="I211" s="2">
        <f t="shared" ref="I211:I218" si="27">IF(G211*H211=0,"",G211*H211)</f>
        <v>300000</v>
      </c>
    </row>
    <row r="212" spans="1:9" ht="80.400000000000006" customHeight="1" x14ac:dyDescent="0.25">
      <c r="A212" s="24"/>
      <c r="C212" s="95" t="s">
        <v>224</v>
      </c>
      <c r="D212" s="81"/>
      <c r="E212" s="81" t="s">
        <v>222</v>
      </c>
      <c r="F212" s="21"/>
      <c r="G212" s="27"/>
      <c r="H212" s="3"/>
    </row>
    <row r="213" spans="1:9" ht="16.5" customHeight="1" x14ac:dyDescent="0.3">
      <c r="A213" s="24">
        <f>A211+1</f>
        <v>67</v>
      </c>
      <c r="C213" s="83" t="s">
        <v>225</v>
      </c>
      <c r="D213" s="84"/>
      <c r="E213" s="84"/>
      <c r="F213" s="21" t="s">
        <v>33</v>
      </c>
      <c r="G213" s="44">
        <v>12</v>
      </c>
      <c r="H213" s="71"/>
      <c r="I213" s="2" t="str">
        <f t="shared" si="27"/>
        <v/>
      </c>
    </row>
    <row r="214" spans="1:9" ht="16.5" customHeight="1" x14ac:dyDescent="0.3">
      <c r="A214" s="24">
        <f>A213+1</f>
        <v>68</v>
      </c>
      <c r="C214" s="83" t="s">
        <v>226</v>
      </c>
      <c r="D214" s="84"/>
      <c r="E214" s="84"/>
      <c r="F214" s="21" t="s">
        <v>33</v>
      </c>
      <c r="G214" s="44">
        <v>12</v>
      </c>
      <c r="H214" s="71"/>
      <c r="I214" s="2" t="str">
        <f t="shared" si="27"/>
        <v/>
      </c>
    </row>
    <row r="215" spans="1:9" ht="16.5" customHeight="1" x14ac:dyDescent="0.3">
      <c r="A215" s="24">
        <f>A214+1</f>
        <v>69</v>
      </c>
      <c r="C215" s="83" t="s">
        <v>227</v>
      </c>
      <c r="D215" s="84"/>
      <c r="E215" s="84"/>
      <c r="F215" s="21" t="s">
        <v>33</v>
      </c>
      <c r="G215" s="44">
        <v>12</v>
      </c>
      <c r="H215" s="71"/>
      <c r="I215" s="2" t="str">
        <f t="shared" si="27"/>
        <v/>
      </c>
    </row>
    <row r="216" spans="1:9" ht="16.5" customHeight="1" x14ac:dyDescent="0.3">
      <c r="A216" s="24">
        <f>A215+1</f>
        <v>70</v>
      </c>
      <c r="C216" s="83" t="s">
        <v>228</v>
      </c>
      <c r="D216" s="84"/>
      <c r="E216" s="84"/>
      <c r="F216" s="21" t="s">
        <v>33</v>
      </c>
      <c r="G216" s="44">
        <v>12</v>
      </c>
      <c r="H216" s="71"/>
      <c r="I216" s="2" t="str">
        <f t="shared" si="27"/>
        <v/>
      </c>
    </row>
    <row r="217" spans="1:9" ht="16.5" customHeight="1" x14ac:dyDescent="0.3">
      <c r="A217" s="24">
        <f>A216+1</f>
        <v>71</v>
      </c>
      <c r="C217" s="83" t="s">
        <v>229</v>
      </c>
      <c r="D217" s="84"/>
      <c r="E217" s="84"/>
      <c r="F217" s="21" t="s">
        <v>33</v>
      </c>
      <c r="G217" s="44">
        <v>12</v>
      </c>
      <c r="H217" s="71"/>
      <c r="I217" s="2" t="str">
        <f t="shared" si="27"/>
        <v/>
      </c>
    </row>
    <row r="218" spans="1:9" ht="16.5" customHeight="1" x14ac:dyDescent="0.3">
      <c r="A218" s="24">
        <f>A217+1</f>
        <v>72</v>
      </c>
      <c r="C218" s="83" t="s">
        <v>230</v>
      </c>
      <c r="D218" s="84"/>
      <c r="E218" s="84"/>
      <c r="F218" s="21" t="s">
        <v>33</v>
      </c>
      <c r="G218" s="44">
        <v>12</v>
      </c>
      <c r="H218" s="71"/>
      <c r="I218" s="2" t="str">
        <f t="shared" si="27"/>
        <v/>
      </c>
    </row>
    <row r="219" spans="1:9" s="43" customFormat="1" ht="20.399999999999999" customHeight="1" x14ac:dyDescent="0.3">
      <c r="A219" s="38"/>
      <c r="B219" s="39"/>
      <c r="E219" s="91" t="s">
        <v>21</v>
      </c>
      <c r="F219" s="92"/>
      <c r="G219" s="41"/>
      <c r="H219" s="42" t="s">
        <v>22</v>
      </c>
      <c r="I219" s="12" t="str">
        <f>IF(SUM(I200:I218)&lt;600000,"",SUM(I200:I218))</f>
        <v/>
      </c>
    </row>
    <row r="220" spans="1:9" s="43" customFormat="1" ht="17" customHeight="1" x14ac:dyDescent="0.3">
      <c r="A220" s="38"/>
      <c r="B220" s="39"/>
      <c r="C220" s="51" t="str">
        <f>$C$16</f>
        <v>TSITSIKAMMA &amp; SURROUNDING AREAS</v>
      </c>
      <c r="E220" s="45"/>
      <c r="F220" s="47"/>
      <c r="G220" s="41"/>
      <c r="H220" s="42"/>
      <c r="I220" s="10"/>
    </row>
    <row r="221" spans="1:9" ht="11.4" customHeight="1" x14ac:dyDescent="0.25">
      <c r="A221" s="24"/>
      <c r="C221" s="34" t="str">
        <f>$C$200</f>
        <v>SCHEDULE NO.3: MAINTENANCE</v>
      </c>
      <c r="F221" s="21"/>
      <c r="G221" s="27"/>
      <c r="H221" s="3"/>
    </row>
    <row r="222" spans="1:9" x14ac:dyDescent="0.25">
      <c r="A222" s="24"/>
      <c r="C222" s="33" t="str">
        <f>$C$18</f>
        <v>DPWI: GQEBERHA REGIONAL OFFICE</v>
      </c>
      <c r="F222" s="21"/>
      <c r="G222" s="27"/>
      <c r="H222" s="3"/>
    </row>
    <row r="223" spans="1:9" x14ac:dyDescent="0.25">
      <c r="A223" s="24"/>
      <c r="C223" s="33" t="str">
        <f>$C$19</f>
        <v>FACILITIES MANAGEMENT</v>
      </c>
      <c r="F223" s="21"/>
      <c r="G223" s="27"/>
      <c r="H223" s="3"/>
    </row>
    <row r="224" spans="1:9" ht="8.4" customHeight="1" x14ac:dyDescent="0.25">
      <c r="A224" s="24"/>
      <c r="C224" s="29"/>
      <c r="F224" s="21"/>
      <c r="G224" s="27"/>
      <c r="H224" s="3"/>
    </row>
    <row r="225" spans="1:9" ht="23" x14ac:dyDescent="0.3">
      <c r="A225" s="18" t="s">
        <v>27</v>
      </c>
      <c r="B225" s="19"/>
      <c r="F225" s="21"/>
      <c r="G225" s="22" t="s">
        <v>1</v>
      </c>
      <c r="H225" s="23" t="s">
        <v>2</v>
      </c>
      <c r="I225" s="9" t="s">
        <v>3</v>
      </c>
    </row>
    <row r="226" spans="1:9" ht="20" customHeight="1" x14ac:dyDescent="0.25">
      <c r="A226" s="24"/>
      <c r="C226" s="26"/>
      <c r="D226" s="26"/>
      <c r="E226" s="79" t="str">
        <f>$E$22</f>
        <v>Brought Forward</v>
      </c>
      <c r="F226" s="80"/>
      <c r="G226" s="27"/>
      <c r="H226" s="3" t="s">
        <v>22</v>
      </c>
      <c r="I226" s="2" t="str">
        <f>I219</f>
        <v/>
      </c>
    </row>
    <row r="227" spans="1:9" ht="73.75" customHeight="1" x14ac:dyDescent="0.25">
      <c r="A227" s="24"/>
      <c r="C227" s="81" t="s">
        <v>231</v>
      </c>
      <c r="D227" s="81"/>
      <c r="E227" s="81"/>
      <c r="F227" s="21"/>
      <c r="G227" s="27"/>
      <c r="H227" s="3"/>
    </row>
    <row r="228" spans="1:9" ht="25.25" customHeight="1" x14ac:dyDescent="0.3">
      <c r="A228" s="24">
        <f>A218+1</f>
        <v>73</v>
      </c>
      <c r="C228" s="97" t="s">
        <v>232</v>
      </c>
      <c r="D228" s="97"/>
      <c r="E228" s="97"/>
      <c r="F228" s="21" t="s">
        <v>196</v>
      </c>
      <c r="G228" s="44">
        <v>1</v>
      </c>
      <c r="H228" s="3">
        <f>I211*15%</f>
        <v>45000</v>
      </c>
      <c r="I228" s="2">
        <f t="shared" ref="I228" si="28">IF(G228*H228=0,"",G228*H228)</f>
        <v>45000</v>
      </c>
    </row>
    <row r="229" spans="1:9" ht="29.4" customHeight="1" x14ac:dyDescent="0.3">
      <c r="A229" s="24">
        <f>A228+1</f>
        <v>74</v>
      </c>
      <c r="C229" s="94" t="s">
        <v>233</v>
      </c>
      <c r="D229" s="94"/>
      <c r="E229" s="94" t="s">
        <v>234</v>
      </c>
      <c r="F229" s="21" t="s">
        <v>235</v>
      </c>
      <c r="G229" s="5"/>
      <c r="H229" s="3">
        <f>H228</f>
        <v>45000</v>
      </c>
      <c r="I229" s="2" t="str">
        <f>IF(G229*H229=0,"",G229*H229)</f>
        <v/>
      </c>
    </row>
    <row r="230" spans="1:9" ht="90.65" customHeight="1" x14ac:dyDescent="0.25">
      <c r="A230" s="24"/>
      <c r="C230" s="81" t="s">
        <v>236</v>
      </c>
      <c r="D230" s="81"/>
      <c r="E230" s="81"/>
      <c r="F230" s="21"/>
      <c r="G230" s="27"/>
      <c r="H230" s="3"/>
    </row>
    <row r="231" spans="1:9" ht="20" customHeight="1" x14ac:dyDescent="0.3">
      <c r="A231" s="24">
        <f>A229+1</f>
        <v>75</v>
      </c>
      <c r="C231" s="94" t="s">
        <v>237</v>
      </c>
      <c r="D231" s="94"/>
      <c r="E231" s="94"/>
      <c r="F231" s="21" t="s">
        <v>196</v>
      </c>
      <c r="G231" s="44">
        <v>1</v>
      </c>
      <c r="H231" s="3">
        <v>45000</v>
      </c>
      <c r="I231" s="2">
        <f t="shared" ref="I231" si="29">IF(G231*H231=0,"",G231*H231)</f>
        <v>45000</v>
      </c>
    </row>
    <row r="232" spans="1:9" ht="28.75" customHeight="1" x14ac:dyDescent="0.3">
      <c r="A232" s="24">
        <f>A231+1</f>
        <v>76</v>
      </c>
      <c r="C232" s="94" t="s">
        <v>238</v>
      </c>
      <c r="D232" s="94"/>
      <c r="E232" s="94"/>
      <c r="F232" s="21" t="s">
        <v>235</v>
      </c>
      <c r="G232" s="5"/>
      <c r="H232" s="3">
        <f>H231</f>
        <v>45000</v>
      </c>
      <c r="I232" s="2" t="str">
        <f>IF(G232*H232=0,"",G232*H232)</f>
        <v/>
      </c>
    </row>
    <row r="233" spans="1:9" ht="19.75" customHeight="1" x14ac:dyDescent="0.25">
      <c r="A233" s="24"/>
      <c r="C233" s="84" t="s">
        <v>239</v>
      </c>
      <c r="D233" s="84"/>
      <c r="E233" s="84"/>
      <c r="F233" s="21"/>
      <c r="G233" s="27"/>
      <c r="H233" s="3"/>
    </row>
    <row r="234" spans="1:9" ht="69.650000000000006" customHeight="1" x14ac:dyDescent="0.25">
      <c r="A234" s="24"/>
      <c r="C234" s="95" t="s">
        <v>240</v>
      </c>
      <c r="D234" s="81"/>
      <c r="E234" s="81" t="s">
        <v>222</v>
      </c>
      <c r="F234" s="21"/>
      <c r="G234" s="27"/>
      <c r="H234" s="3"/>
    </row>
    <row r="235" spans="1:9" ht="19.75" customHeight="1" x14ac:dyDescent="0.3">
      <c r="A235" s="24">
        <f>A231+1</f>
        <v>76</v>
      </c>
      <c r="C235" s="94" t="s">
        <v>241</v>
      </c>
      <c r="D235" s="94"/>
      <c r="E235" s="52" t="s">
        <v>242</v>
      </c>
      <c r="F235" s="21" t="s">
        <v>196</v>
      </c>
      <c r="G235" s="44">
        <v>1</v>
      </c>
      <c r="H235" s="3">
        <v>15000</v>
      </c>
      <c r="I235" s="2">
        <f t="shared" ref="I235:I239" si="30">IF(G235*H235=0,"",G235*H235)</f>
        <v>15000</v>
      </c>
    </row>
    <row r="236" spans="1:9" ht="19.75" customHeight="1" x14ac:dyDescent="0.3">
      <c r="A236" s="24">
        <f>A235+1</f>
        <v>77</v>
      </c>
      <c r="C236" s="94" t="s">
        <v>243</v>
      </c>
      <c r="D236" s="94"/>
      <c r="E236" s="52" t="s">
        <v>244</v>
      </c>
      <c r="F236" s="21" t="s">
        <v>196</v>
      </c>
      <c r="G236" s="44">
        <v>1</v>
      </c>
      <c r="H236" s="3">
        <v>35000</v>
      </c>
      <c r="I236" s="2">
        <f t="shared" si="30"/>
        <v>35000</v>
      </c>
    </row>
    <row r="237" spans="1:9" ht="35.4" customHeight="1" x14ac:dyDescent="0.3">
      <c r="A237" s="24">
        <f>A236+1</f>
        <v>78</v>
      </c>
      <c r="C237" s="94" t="s">
        <v>245</v>
      </c>
      <c r="D237" s="94"/>
      <c r="E237" s="52" t="s">
        <v>246</v>
      </c>
      <c r="F237" s="21" t="s">
        <v>39</v>
      </c>
      <c r="G237" s="44">
        <v>1</v>
      </c>
      <c r="H237" s="71"/>
      <c r="I237" s="2" t="str">
        <f t="shared" si="30"/>
        <v/>
      </c>
    </row>
    <row r="238" spans="1:9" ht="19.75" customHeight="1" x14ac:dyDescent="0.3">
      <c r="A238" s="24">
        <f>A237+1</f>
        <v>79</v>
      </c>
      <c r="C238" s="94" t="s">
        <v>247</v>
      </c>
      <c r="D238" s="94"/>
      <c r="E238" s="52" t="s">
        <v>248</v>
      </c>
      <c r="F238" s="21" t="s">
        <v>39</v>
      </c>
      <c r="G238" s="44">
        <v>1</v>
      </c>
      <c r="H238" s="71"/>
      <c r="I238" s="2" t="str">
        <f t="shared" si="30"/>
        <v/>
      </c>
    </row>
    <row r="239" spans="1:9" ht="19.75" customHeight="1" x14ac:dyDescent="0.3">
      <c r="A239" s="24">
        <f>A238+1</f>
        <v>80</v>
      </c>
      <c r="C239" s="94" t="s">
        <v>249</v>
      </c>
      <c r="D239" s="94"/>
      <c r="E239" s="52" t="s">
        <v>250</v>
      </c>
      <c r="F239" s="21" t="s">
        <v>39</v>
      </c>
      <c r="G239" s="44">
        <v>1</v>
      </c>
      <c r="H239" s="71"/>
      <c r="I239" s="2" t="str">
        <f t="shared" si="30"/>
        <v/>
      </c>
    </row>
    <row r="240" spans="1:9" ht="64.75" customHeight="1" x14ac:dyDescent="0.25">
      <c r="A240" s="24"/>
      <c r="C240" s="95" t="s">
        <v>251</v>
      </c>
      <c r="D240" s="81"/>
      <c r="E240" s="81" t="s">
        <v>222</v>
      </c>
      <c r="F240" s="21"/>
      <c r="G240" s="27"/>
      <c r="H240" s="3"/>
    </row>
    <row r="241" spans="1:9" ht="21.65" customHeight="1" x14ac:dyDescent="0.3">
      <c r="A241" s="24">
        <f>A239+1</f>
        <v>81</v>
      </c>
      <c r="C241" s="98" t="s">
        <v>252</v>
      </c>
      <c r="D241" s="98"/>
      <c r="E241" s="52" t="s">
        <v>253</v>
      </c>
      <c r="F241" s="21" t="s">
        <v>33</v>
      </c>
      <c r="G241" s="44">
        <v>12</v>
      </c>
      <c r="H241" s="71"/>
      <c r="I241" s="2" t="str">
        <f t="shared" ref="I241:I242" si="31">IF(G241*H241=0,"",G241*H241)</f>
        <v/>
      </c>
    </row>
    <row r="242" spans="1:9" ht="19.75" customHeight="1" x14ac:dyDescent="0.3">
      <c r="A242" s="24">
        <f>A241+1</f>
        <v>82</v>
      </c>
      <c r="C242" s="98" t="s">
        <v>254</v>
      </c>
      <c r="D242" s="98"/>
      <c r="E242" s="52" t="s">
        <v>255</v>
      </c>
      <c r="F242" s="21" t="s">
        <v>33</v>
      </c>
      <c r="G242" s="44">
        <v>12</v>
      </c>
      <c r="H242" s="71"/>
      <c r="I242" s="2" t="str">
        <f t="shared" si="31"/>
        <v/>
      </c>
    </row>
    <row r="243" spans="1:9" s="43" customFormat="1" ht="21.65" customHeight="1" x14ac:dyDescent="0.3">
      <c r="A243" s="38"/>
      <c r="B243" s="39"/>
      <c r="E243" s="91" t="s">
        <v>21</v>
      </c>
      <c r="F243" s="92"/>
      <c r="G243" s="41"/>
      <c r="H243" s="42" t="s">
        <v>22</v>
      </c>
      <c r="I243" s="12" t="str">
        <f>IF(SUM(I226:I242)&lt;600000,"",SUM(I226:I242))</f>
        <v/>
      </c>
    </row>
    <row r="244" spans="1:9" ht="11" customHeight="1" x14ac:dyDescent="0.25">
      <c r="A244" s="24"/>
      <c r="C244" s="51" t="str">
        <f>$C$16</f>
        <v>TSITSIKAMMA &amp; SURROUNDING AREAS</v>
      </c>
      <c r="F244" s="21"/>
      <c r="G244" s="27"/>
      <c r="H244" s="3"/>
    </row>
    <row r="245" spans="1:9" x14ac:dyDescent="0.25">
      <c r="A245" s="24"/>
      <c r="C245" s="34" t="str">
        <f>$C$200</f>
        <v>SCHEDULE NO.3: MAINTENANCE</v>
      </c>
      <c r="F245" s="21"/>
      <c r="G245" s="27"/>
      <c r="H245" s="3"/>
    </row>
    <row r="246" spans="1:9" x14ac:dyDescent="0.25">
      <c r="A246" s="24"/>
      <c r="C246" s="33" t="str">
        <f>$C$18</f>
        <v>DPWI: GQEBERHA REGIONAL OFFICE</v>
      </c>
      <c r="F246" s="21"/>
      <c r="G246" s="27"/>
      <c r="H246" s="3"/>
    </row>
    <row r="247" spans="1:9" x14ac:dyDescent="0.25">
      <c r="A247" s="24"/>
      <c r="C247" s="33" t="str">
        <f>$C$19</f>
        <v>FACILITIES MANAGEMENT</v>
      </c>
      <c r="F247" s="21"/>
      <c r="G247" s="27"/>
      <c r="H247" s="3"/>
    </row>
    <row r="248" spans="1:9" ht="23" x14ac:dyDescent="0.3">
      <c r="A248" s="18" t="s">
        <v>27</v>
      </c>
      <c r="B248" s="19"/>
      <c r="F248" s="21"/>
      <c r="G248" s="22" t="s">
        <v>1</v>
      </c>
      <c r="H248" s="23" t="s">
        <v>2</v>
      </c>
    </row>
    <row r="249" spans="1:9" ht="20" customHeight="1" x14ac:dyDescent="0.25">
      <c r="A249" s="24"/>
      <c r="C249" s="26"/>
      <c r="D249" s="26"/>
      <c r="E249" s="79" t="str">
        <f>$E$22</f>
        <v>Brought Forward</v>
      </c>
      <c r="F249" s="80"/>
      <c r="G249" s="27"/>
      <c r="H249" s="3" t="s">
        <v>22</v>
      </c>
      <c r="I249" s="9" t="s">
        <v>3</v>
      </c>
    </row>
    <row r="250" spans="1:9" ht="35.4" customHeight="1" x14ac:dyDescent="0.25">
      <c r="A250" s="24"/>
      <c r="C250" s="95" t="s">
        <v>256</v>
      </c>
      <c r="D250" s="81"/>
      <c r="E250" s="81" t="s">
        <v>222</v>
      </c>
      <c r="F250" s="21"/>
      <c r="G250" s="27"/>
      <c r="H250" s="3"/>
      <c r="I250" s="2" t="str">
        <f>I243</f>
        <v/>
      </c>
    </row>
    <row r="251" spans="1:9" ht="37.25" customHeight="1" x14ac:dyDescent="0.3">
      <c r="A251" s="24">
        <f>A242+1</f>
        <v>83</v>
      </c>
      <c r="C251" s="94" t="s">
        <v>257</v>
      </c>
      <c r="D251" s="94"/>
      <c r="E251" s="52" t="s">
        <v>258</v>
      </c>
      <c r="F251" s="21" t="s">
        <v>33</v>
      </c>
      <c r="G251" s="44">
        <v>12</v>
      </c>
      <c r="H251" s="71"/>
    </row>
    <row r="252" spans="1:9" ht="25.25" customHeight="1" x14ac:dyDescent="0.25">
      <c r="A252" s="24"/>
      <c r="C252" s="81" t="s">
        <v>259</v>
      </c>
      <c r="D252" s="81"/>
      <c r="E252" s="81"/>
      <c r="F252" s="82"/>
      <c r="G252" s="27"/>
      <c r="H252" s="3"/>
      <c r="I252" s="2" t="str">
        <f t="shared" ref="I252" si="32">IF(G252*H252=0,"",G252*H252)</f>
        <v/>
      </c>
    </row>
    <row r="253" spans="1:9" ht="22.25" customHeight="1" x14ac:dyDescent="0.25">
      <c r="A253" s="24"/>
      <c r="C253" s="84" t="s">
        <v>260</v>
      </c>
      <c r="D253" s="84"/>
      <c r="E253" s="84"/>
      <c r="F253" s="21"/>
      <c r="G253" s="27"/>
      <c r="H253" s="3"/>
    </row>
    <row r="254" spans="1:9" ht="61.75" customHeight="1" x14ac:dyDescent="0.25">
      <c r="A254" s="24"/>
      <c r="C254" s="95" t="s">
        <v>261</v>
      </c>
      <c r="D254" s="81"/>
      <c r="E254" s="81" t="s">
        <v>222</v>
      </c>
      <c r="F254" s="21"/>
      <c r="G254" s="27"/>
      <c r="H254" s="3"/>
    </row>
    <row r="255" spans="1:9" ht="21" customHeight="1" x14ac:dyDescent="0.3">
      <c r="A255" s="24">
        <f>A251+1</f>
        <v>84</v>
      </c>
      <c r="C255" s="97" t="s">
        <v>262</v>
      </c>
      <c r="D255" s="97"/>
      <c r="E255" s="54" t="s">
        <v>263</v>
      </c>
      <c r="F255" s="21" t="s">
        <v>196</v>
      </c>
      <c r="G255" s="44">
        <v>1</v>
      </c>
      <c r="H255" s="3">
        <f>30000*4</f>
        <v>120000</v>
      </c>
      <c r="I255" s="2">
        <f t="shared" ref="I255" si="33">IF(G255*H255=0,"",G255*H255)</f>
        <v>120000</v>
      </c>
    </row>
    <row r="256" spans="1:9" ht="29.4" customHeight="1" x14ac:dyDescent="0.3">
      <c r="A256" s="24">
        <f>A255+1</f>
        <v>85</v>
      </c>
      <c r="C256" s="97" t="s">
        <v>264</v>
      </c>
      <c r="D256" s="97"/>
      <c r="E256" s="52" t="s">
        <v>265</v>
      </c>
      <c r="F256" s="21" t="s">
        <v>235</v>
      </c>
      <c r="G256" s="5"/>
      <c r="H256" s="3">
        <f>H255</f>
        <v>120000</v>
      </c>
      <c r="I256" s="2" t="str">
        <f>IF(G256*H256=0,"",G256*H256)</f>
        <v/>
      </c>
    </row>
    <row r="257" spans="1:9" ht="24.65" customHeight="1" x14ac:dyDescent="0.25">
      <c r="A257" s="24"/>
      <c r="C257" s="84" t="s">
        <v>266</v>
      </c>
      <c r="D257" s="84"/>
      <c r="E257" s="84"/>
      <c r="F257" s="21"/>
      <c r="G257" s="27"/>
      <c r="H257" s="3"/>
      <c r="I257" s="4" t="str">
        <f>IF((G257/100)*H257=0,"",(G257/100)*H257)</f>
        <v/>
      </c>
    </row>
    <row r="258" spans="1:9" ht="118.25" customHeight="1" x14ac:dyDescent="0.25">
      <c r="A258" s="24"/>
      <c r="C258" s="95" t="s">
        <v>267</v>
      </c>
      <c r="D258" s="81"/>
      <c r="E258" s="81" t="s">
        <v>222</v>
      </c>
      <c r="F258" s="21"/>
      <c r="G258" s="27"/>
      <c r="H258" s="3"/>
    </row>
    <row r="259" spans="1:9" ht="21" customHeight="1" x14ac:dyDescent="0.3">
      <c r="A259" s="24">
        <f>A256+1</f>
        <v>86</v>
      </c>
      <c r="C259" s="99" t="s">
        <v>268</v>
      </c>
      <c r="D259" s="99"/>
      <c r="E259" s="54" t="s">
        <v>269</v>
      </c>
      <c r="F259" s="21" t="s">
        <v>2</v>
      </c>
      <c r="G259" s="44">
        <f>ROUNDUP((186*0.1)*12,-1)</f>
        <v>230</v>
      </c>
      <c r="H259" s="71"/>
    </row>
    <row r="260" spans="1:9" ht="21" customHeight="1" x14ac:dyDescent="0.3">
      <c r="A260" s="24">
        <f>A259+1</f>
        <v>87</v>
      </c>
      <c r="C260" s="99" t="s">
        <v>270</v>
      </c>
      <c r="D260" s="99"/>
      <c r="E260" s="54" t="s">
        <v>271</v>
      </c>
      <c r="F260" s="21" t="s">
        <v>2</v>
      </c>
      <c r="G260" s="44">
        <f t="shared" ref="G260:G263" si="34">ROUNDUP((186*0.1)*12,-1)</f>
        <v>230</v>
      </c>
      <c r="H260" s="71"/>
      <c r="I260" s="2" t="str">
        <f t="shared" ref="I260:I264" si="35">IF(G260*H260=0,"",G260*H260)</f>
        <v/>
      </c>
    </row>
    <row r="261" spans="1:9" ht="21" customHeight="1" x14ac:dyDescent="0.3">
      <c r="A261" s="24">
        <f>A260+1</f>
        <v>88</v>
      </c>
      <c r="C261" s="99" t="s">
        <v>272</v>
      </c>
      <c r="D261" s="99"/>
      <c r="E261" s="54" t="s">
        <v>273</v>
      </c>
      <c r="F261" s="21" t="s">
        <v>2</v>
      </c>
      <c r="G261" s="44">
        <f t="shared" si="34"/>
        <v>230</v>
      </c>
      <c r="H261" s="71"/>
      <c r="I261" s="2" t="str">
        <f t="shared" si="35"/>
        <v/>
      </c>
    </row>
    <row r="262" spans="1:9" ht="21" customHeight="1" x14ac:dyDescent="0.3">
      <c r="A262" s="24">
        <f>A261+1</f>
        <v>89</v>
      </c>
      <c r="C262" s="99" t="s">
        <v>274</v>
      </c>
      <c r="D262" s="99"/>
      <c r="E262" s="54" t="s">
        <v>275</v>
      </c>
      <c r="F262" s="21" t="s">
        <v>2</v>
      </c>
      <c r="G262" s="44">
        <f t="shared" si="34"/>
        <v>230</v>
      </c>
      <c r="H262" s="71"/>
      <c r="I262" s="2" t="str">
        <f t="shared" si="35"/>
        <v/>
      </c>
    </row>
    <row r="263" spans="1:9" ht="21" customHeight="1" x14ac:dyDescent="0.3">
      <c r="A263" s="24">
        <f>A262+1</f>
        <v>90</v>
      </c>
      <c r="C263" s="99" t="s">
        <v>276</v>
      </c>
      <c r="D263" s="99"/>
      <c r="E263" s="54" t="s">
        <v>277</v>
      </c>
      <c r="F263" s="21" t="s">
        <v>2</v>
      </c>
      <c r="G263" s="44">
        <f t="shared" si="34"/>
        <v>230</v>
      </c>
      <c r="H263" s="71"/>
      <c r="I263" s="2" t="str">
        <f t="shared" si="35"/>
        <v/>
      </c>
    </row>
    <row r="264" spans="1:9" ht="10.75" customHeight="1" x14ac:dyDescent="0.25">
      <c r="A264" s="24"/>
      <c r="C264" s="29"/>
      <c r="F264" s="21"/>
      <c r="G264" s="27"/>
      <c r="H264" s="3"/>
      <c r="I264" s="2" t="str">
        <f t="shared" si="35"/>
        <v/>
      </c>
    </row>
    <row r="265" spans="1:9" ht="10.75" customHeight="1" x14ac:dyDescent="0.25">
      <c r="A265" s="24"/>
      <c r="C265" s="29"/>
      <c r="F265" s="21"/>
      <c r="G265" s="27"/>
      <c r="H265" s="3"/>
    </row>
    <row r="266" spans="1:9" ht="10.75" customHeight="1" x14ac:dyDescent="0.25">
      <c r="A266" s="24"/>
      <c r="C266" s="29"/>
      <c r="F266" s="21"/>
      <c r="G266" s="27"/>
      <c r="H266" s="3"/>
    </row>
    <row r="267" spans="1:9" ht="10.75" customHeight="1" x14ac:dyDescent="0.25">
      <c r="A267" s="24"/>
      <c r="C267" s="29"/>
      <c r="F267" s="21"/>
      <c r="G267" s="27"/>
      <c r="H267" s="3"/>
    </row>
    <row r="268" spans="1:9" ht="10.75" customHeight="1" x14ac:dyDescent="0.25">
      <c r="A268" s="24"/>
      <c r="C268" s="29"/>
      <c r="F268" s="21"/>
      <c r="G268" s="27"/>
      <c r="H268" s="3"/>
    </row>
    <row r="269" spans="1:9" ht="10.75" customHeight="1" x14ac:dyDescent="0.25">
      <c r="A269" s="24"/>
      <c r="C269" s="29"/>
      <c r="F269" s="21"/>
      <c r="G269" s="27"/>
      <c r="H269" s="3"/>
    </row>
    <row r="270" spans="1:9" ht="10.75" customHeight="1" x14ac:dyDescent="0.25">
      <c r="A270" s="24"/>
      <c r="C270" s="29"/>
      <c r="F270" s="21"/>
      <c r="G270" s="27"/>
      <c r="H270" s="3"/>
    </row>
    <row r="271" spans="1:9" ht="10.75" customHeight="1" x14ac:dyDescent="0.25">
      <c r="A271" s="24"/>
      <c r="C271" s="29"/>
      <c r="F271" s="21"/>
      <c r="G271" s="27"/>
      <c r="H271" s="3"/>
    </row>
    <row r="272" spans="1:9" s="43" customFormat="1" ht="21.65" customHeight="1" x14ac:dyDescent="0.3">
      <c r="A272" s="38"/>
      <c r="B272" s="39"/>
      <c r="E272" s="91" t="s">
        <v>21</v>
      </c>
      <c r="F272" s="92"/>
      <c r="G272" s="41"/>
      <c r="H272" s="42" t="s">
        <v>22</v>
      </c>
      <c r="I272" s="12" t="str">
        <f>IF(SUM(I250:I271)&lt;600000,"",SUM(I250:I271))</f>
        <v/>
      </c>
    </row>
    <row r="273" spans="1:9" ht="11.4" customHeight="1" x14ac:dyDescent="0.25">
      <c r="A273" s="24"/>
      <c r="C273" s="51" t="str">
        <f>$C$16</f>
        <v>TSITSIKAMMA &amp; SURROUNDING AREAS</v>
      </c>
      <c r="F273" s="21"/>
      <c r="G273" s="27"/>
      <c r="H273" s="3"/>
    </row>
    <row r="274" spans="1:9" x14ac:dyDescent="0.25">
      <c r="A274" s="24"/>
      <c r="C274" s="34" t="str">
        <f>$C$200</f>
        <v>SCHEDULE NO.3: MAINTENANCE</v>
      </c>
      <c r="F274" s="21"/>
      <c r="G274" s="27"/>
      <c r="H274" s="3"/>
    </row>
    <row r="275" spans="1:9" x14ac:dyDescent="0.25">
      <c r="A275" s="24"/>
      <c r="C275" s="33" t="str">
        <f>$C$18</f>
        <v>DPWI: GQEBERHA REGIONAL OFFICE</v>
      </c>
      <c r="F275" s="21"/>
      <c r="G275" s="27"/>
      <c r="H275" s="3"/>
    </row>
    <row r="276" spans="1:9" x14ac:dyDescent="0.25">
      <c r="A276" s="24"/>
      <c r="C276" s="33" t="str">
        <f>$C$19</f>
        <v>FACILITIES MANAGEMENT</v>
      </c>
      <c r="F276" s="21"/>
      <c r="G276" s="27"/>
      <c r="H276" s="3"/>
    </row>
    <row r="277" spans="1:9" ht="9.65" customHeight="1" x14ac:dyDescent="0.25">
      <c r="A277" s="24"/>
      <c r="C277" s="29"/>
      <c r="F277" s="21"/>
      <c r="G277" s="27"/>
      <c r="H277" s="3"/>
    </row>
    <row r="278" spans="1:9" ht="23" x14ac:dyDescent="0.3">
      <c r="A278" s="18" t="s">
        <v>27</v>
      </c>
      <c r="B278" s="19"/>
      <c r="F278" s="21"/>
      <c r="G278" s="22" t="s">
        <v>1</v>
      </c>
      <c r="H278" s="23" t="s">
        <v>2</v>
      </c>
      <c r="I278" s="9" t="s">
        <v>3</v>
      </c>
    </row>
    <row r="279" spans="1:9" ht="20" customHeight="1" x14ac:dyDescent="0.25">
      <c r="A279" s="24"/>
      <c r="C279" s="26"/>
      <c r="D279" s="26"/>
      <c r="E279" s="79" t="str">
        <f>$E$22</f>
        <v>Brought Forward</v>
      </c>
      <c r="F279" s="80"/>
      <c r="G279" s="27"/>
      <c r="H279" s="3" t="s">
        <v>22</v>
      </c>
      <c r="I279" s="2" t="str">
        <f>I272</f>
        <v/>
      </c>
    </row>
    <row r="280" spans="1:9" ht="20" customHeight="1" x14ac:dyDescent="0.25">
      <c r="A280" s="24"/>
      <c r="C280" s="84" t="s">
        <v>278</v>
      </c>
      <c r="D280" s="84"/>
      <c r="E280" s="84"/>
      <c r="F280" s="21"/>
      <c r="G280" s="27"/>
      <c r="H280" s="3"/>
    </row>
    <row r="281" spans="1:9" ht="88.25" customHeight="1" x14ac:dyDescent="0.25">
      <c r="A281" s="24"/>
      <c r="C281" s="95" t="s">
        <v>279</v>
      </c>
      <c r="D281" s="95"/>
      <c r="E281" s="95"/>
      <c r="F281" s="21"/>
      <c r="G281" s="27"/>
      <c r="H281" s="3"/>
    </row>
    <row r="282" spans="1:9" ht="21" customHeight="1" x14ac:dyDescent="0.3">
      <c r="A282" s="24">
        <f>A263+1</f>
        <v>91</v>
      </c>
      <c r="C282" s="99" t="s">
        <v>280</v>
      </c>
      <c r="D282" s="99"/>
      <c r="E282" s="54" t="s">
        <v>281</v>
      </c>
      <c r="F282" s="21" t="s">
        <v>2</v>
      </c>
      <c r="G282" s="44">
        <v>1</v>
      </c>
      <c r="H282" s="71"/>
      <c r="I282" s="2" t="str">
        <f t="shared" ref="I282:I284" si="36">IF(G282*H282=0,"",G282*H282)</f>
        <v/>
      </c>
    </row>
    <row r="283" spans="1:9" ht="21" customHeight="1" x14ac:dyDescent="0.3">
      <c r="A283" s="24">
        <f>A282+1</f>
        <v>92</v>
      </c>
      <c r="C283" s="99" t="s">
        <v>282</v>
      </c>
      <c r="D283" s="99"/>
      <c r="E283" s="54" t="s">
        <v>283</v>
      </c>
      <c r="F283" s="21" t="s">
        <v>2</v>
      </c>
      <c r="G283" s="44">
        <v>1</v>
      </c>
      <c r="H283" s="71"/>
      <c r="I283" s="2" t="str">
        <f t="shared" si="36"/>
        <v/>
      </c>
    </row>
    <row r="284" spans="1:9" ht="21" customHeight="1" x14ac:dyDescent="0.3">
      <c r="A284" s="24">
        <f>A283+1</f>
        <v>93</v>
      </c>
      <c r="C284" s="99" t="s">
        <v>284</v>
      </c>
      <c r="D284" s="99"/>
      <c r="E284" s="54" t="s">
        <v>285</v>
      </c>
      <c r="F284" s="21" t="s">
        <v>2</v>
      </c>
      <c r="G284" s="44">
        <v>1</v>
      </c>
      <c r="H284" s="71"/>
      <c r="I284" s="2" t="str">
        <f t="shared" si="36"/>
        <v/>
      </c>
    </row>
    <row r="285" spans="1:9" ht="39.65" customHeight="1" x14ac:dyDescent="0.3">
      <c r="A285" s="24">
        <f>A284+1</f>
        <v>94</v>
      </c>
      <c r="C285" s="99" t="s">
        <v>286</v>
      </c>
      <c r="D285" s="99"/>
      <c r="E285" s="52" t="s">
        <v>287</v>
      </c>
      <c r="F285" s="21" t="s">
        <v>235</v>
      </c>
      <c r="G285" s="5"/>
      <c r="H285" s="3">
        <f>SUM(H282:H284)</f>
        <v>0</v>
      </c>
      <c r="I285" s="4" t="str">
        <f>IF((G285/100)*H285=0,"",(G285/100)*H285)</f>
        <v/>
      </c>
    </row>
    <row r="286" spans="1:9" ht="24" customHeight="1" x14ac:dyDescent="0.25">
      <c r="A286" s="24"/>
      <c r="C286" s="84" t="s">
        <v>288</v>
      </c>
      <c r="D286" s="84"/>
      <c r="E286" s="84"/>
      <c r="F286" s="21"/>
      <c r="G286" s="27"/>
      <c r="H286" s="3"/>
    </row>
    <row r="287" spans="1:9" ht="73.75" customHeight="1" x14ac:dyDescent="0.25">
      <c r="A287" s="24"/>
      <c r="C287" s="95" t="s">
        <v>289</v>
      </c>
      <c r="D287" s="81"/>
      <c r="E287" s="81" t="s">
        <v>222</v>
      </c>
      <c r="F287" s="21"/>
      <c r="G287" s="27"/>
      <c r="H287" s="3"/>
    </row>
    <row r="288" spans="1:9" ht="21" customHeight="1" x14ac:dyDescent="0.3">
      <c r="A288" s="24">
        <f>A285+1</f>
        <v>95</v>
      </c>
      <c r="C288" s="99" t="s">
        <v>290</v>
      </c>
      <c r="D288" s="99"/>
      <c r="E288" s="54" t="s">
        <v>291</v>
      </c>
      <c r="F288" s="21" t="s">
        <v>2</v>
      </c>
      <c r="G288" s="44">
        <f>180*24/2</f>
        <v>2160</v>
      </c>
      <c r="H288" s="71"/>
      <c r="I288" s="2" t="str">
        <f>IF(G288*H288=0,"",G288*H288)</f>
        <v/>
      </c>
    </row>
    <row r="289" spans="1:9" ht="21" customHeight="1" x14ac:dyDescent="0.3">
      <c r="A289" s="24">
        <f>A288+1</f>
        <v>96</v>
      </c>
      <c r="C289" s="99" t="s">
        <v>292</v>
      </c>
      <c r="D289" s="99"/>
      <c r="E289" s="54" t="s">
        <v>293</v>
      </c>
      <c r="F289" s="21" t="s">
        <v>2</v>
      </c>
      <c r="G289" s="44">
        <f>180*24/2</f>
        <v>2160</v>
      </c>
      <c r="H289" s="71"/>
      <c r="I289" s="2" t="str">
        <f t="shared" ref="I289" si="37">IF(G289*H289=0,"",G289*H289)</f>
        <v/>
      </c>
    </row>
    <row r="290" spans="1:9" x14ac:dyDescent="0.3">
      <c r="A290" s="24"/>
      <c r="C290" s="25"/>
      <c r="D290" s="25"/>
      <c r="E290" s="54"/>
      <c r="F290" s="21"/>
      <c r="G290" s="44"/>
      <c r="H290" s="3"/>
      <c r="I290" s="4"/>
    </row>
    <row r="291" spans="1:9" x14ac:dyDescent="0.3">
      <c r="A291" s="24"/>
      <c r="C291" s="25"/>
      <c r="D291" s="25"/>
      <c r="E291" s="54"/>
      <c r="F291" s="21"/>
      <c r="G291" s="44"/>
      <c r="H291" s="3"/>
      <c r="I291" s="4"/>
    </row>
    <row r="292" spans="1:9" x14ac:dyDescent="0.3">
      <c r="A292" s="24"/>
      <c r="C292" s="25"/>
      <c r="D292" s="25"/>
      <c r="E292" s="54"/>
      <c r="F292" s="21"/>
      <c r="G292" s="44"/>
      <c r="H292" s="3"/>
      <c r="I292" s="4"/>
    </row>
    <row r="293" spans="1:9" x14ac:dyDescent="0.3">
      <c r="A293" s="24"/>
      <c r="C293" s="25"/>
      <c r="D293" s="25"/>
      <c r="E293" s="54"/>
      <c r="F293" s="21"/>
      <c r="G293" s="44"/>
      <c r="H293" s="3"/>
      <c r="I293" s="4"/>
    </row>
    <row r="294" spans="1:9" x14ac:dyDescent="0.3">
      <c r="A294" s="24"/>
      <c r="C294" s="25"/>
      <c r="D294" s="25"/>
      <c r="E294" s="54"/>
      <c r="F294" s="21"/>
      <c r="G294" s="44"/>
      <c r="H294" s="3"/>
      <c r="I294" s="4"/>
    </row>
    <row r="295" spans="1:9" x14ac:dyDescent="0.3">
      <c r="A295" s="24"/>
      <c r="C295" s="25"/>
      <c r="D295" s="25"/>
      <c r="E295" s="54"/>
      <c r="F295" s="21"/>
      <c r="G295" s="44"/>
      <c r="H295" s="3"/>
      <c r="I295" s="4"/>
    </row>
    <row r="296" spans="1:9" x14ac:dyDescent="0.3">
      <c r="A296" s="24"/>
      <c r="C296" s="25"/>
      <c r="D296" s="25"/>
      <c r="E296" s="54"/>
      <c r="F296" s="21"/>
      <c r="G296" s="44"/>
      <c r="H296" s="3"/>
      <c r="I296" s="4"/>
    </row>
    <row r="297" spans="1:9" x14ac:dyDescent="0.3">
      <c r="A297" s="24"/>
      <c r="C297" s="25"/>
      <c r="D297" s="25"/>
      <c r="E297" s="54"/>
      <c r="F297" s="21"/>
      <c r="G297" s="44"/>
      <c r="H297" s="3"/>
      <c r="I297" s="4"/>
    </row>
    <row r="298" spans="1:9" x14ac:dyDescent="0.3">
      <c r="A298" s="24"/>
      <c r="C298" s="25"/>
      <c r="D298" s="25"/>
      <c r="E298" s="54"/>
      <c r="F298" s="21"/>
      <c r="G298" s="44"/>
      <c r="H298" s="3"/>
      <c r="I298" s="4"/>
    </row>
    <row r="299" spans="1:9" x14ac:dyDescent="0.3">
      <c r="A299" s="24"/>
      <c r="C299" s="25"/>
      <c r="D299" s="25"/>
      <c r="E299" s="54"/>
      <c r="F299" s="21"/>
      <c r="G299" s="44"/>
      <c r="H299" s="3"/>
      <c r="I299" s="4"/>
    </row>
    <row r="300" spans="1:9" x14ac:dyDescent="0.3">
      <c r="A300" s="24"/>
      <c r="C300" s="25"/>
      <c r="D300" s="25"/>
      <c r="E300" s="54"/>
      <c r="F300" s="21"/>
      <c r="G300" s="44"/>
      <c r="H300" s="3"/>
      <c r="I300" s="4"/>
    </row>
    <row r="301" spans="1:9" x14ac:dyDescent="0.3">
      <c r="A301" s="24"/>
      <c r="C301" s="25"/>
      <c r="D301" s="25"/>
      <c r="E301" s="54"/>
      <c r="F301" s="21"/>
      <c r="G301" s="44"/>
      <c r="H301" s="3"/>
      <c r="I301" s="4"/>
    </row>
    <row r="302" spans="1:9" x14ac:dyDescent="0.3">
      <c r="A302" s="24"/>
      <c r="C302" s="25"/>
      <c r="D302" s="25"/>
      <c r="E302" s="54"/>
      <c r="F302" s="21"/>
      <c r="G302" s="44"/>
      <c r="H302" s="3"/>
      <c r="I302" s="4"/>
    </row>
    <row r="303" spans="1:9" x14ac:dyDescent="0.3">
      <c r="A303" s="24"/>
      <c r="C303" s="25"/>
      <c r="D303" s="25"/>
      <c r="E303" s="54"/>
      <c r="F303" s="21"/>
      <c r="G303" s="44"/>
      <c r="H303" s="3"/>
      <c r="I303" s="4"/>
    </row>
    <row r="304" spans="1:9" x14ac:dyDescent="0.3">
      <c r="A304" s="24"/>
      <c r="C304" s="25"/>
      <c r="D304" s="25"/>
      <c r="E304" s="54"/>
      <c r="F304" s="21"/>
      <c r="G304" s="44"/>
      <c r="H304" s="3"/>
      <c r="I304" s="4"/>
    </row>
    <row r="305" spans="1:11" x14ac:dyDescent="0.3">
      <c r="A305" s="24"/>
      <c r="C305" s="25"/>
      <c r="D305" s="25"/>
      <c r="E305" s="54"/>
      <c r="F305" s="21"/>
      <c r="G305" s="44"/>
      <c r="H305" s="3"/>
      <c r="I305" s="4"/>
    </row>
    <row r="306" spans="1:11" x14ac:dyDescent="0.3">
      <c r="A306" s="24"/>
      <c r="C306" s="25"/>
      <c r="D306" s="25"/>
      <c r="E306" s="54"/>
      <c r="F306" s="21"/>
      <c r="G306" s="44"/>
      <c r="H306" s="3"/>
      <c r="I306" s="4"/>
    </row>
    <row r="307" spans="1:11" s="43" customFormat="1" ht="21.65" customHeight="1" x14ac:dyDescent="0.3">
      <c r="A307" s="38"/>
      <c r="B307" s="39"/>
      <c r="E307" s="91" t="s">
        <v>133</v>
      </c>
      <c r="F307" s="92"/>
      <c r="G307" s="41"/>
      <c r="H307" s="42" t="s">
        <v>22</v>
      </c>
      <c r="I307" s="14" t="str">
        <f>IF(SUM(I279:I306)=0,"",SUM(I279:I306))</f>
        <v/>
      </c>
    </row>
    <row r="308" spans="1:11" ht="11.4" customHeight="1" x14ac:dyDescent="0.25">
      <c r="A308" s="24"/>
      <c r="C308" s="51" t="str">
        <f>$C$16</f>
        <v>TSITSIKAMMA &amp; SURROUNDING AREAS</v>
      </c>
      <c r="F308" s="21"/>
      <c r="G308" s="27"/>
      <c r="H308" s="3"/>
    </row>
    <row r="309" spans="1:11" x14ac:dyDescent="0.25">
      <c r="A309" s="24"/>
      <c r="C309" s="34" t="str">
        <f>$C$200</f>
        <v>SCHEDULE NO.3: MAINTENANCE</v>
      </c>
      <c r="F309" s="21"/>
      <c r="G309" s="27"/>
      <c r="H309" s="3"/>
    </row>
    <row r="310" spans="1:11" x14ac:dyDescent="0.25">
      <c r="A310" s="24"/>
      <c r="C310" s="33" t="str">
        <f>$C$18</f>
        <v>DPWI: GQEBERHA REGIONAL OFFICE</v>
      </c>
      <c r="F310" s="21"/>
      <c r="G310" s="27"/>
      <c r="H310" s="3"/>
    </row>
    <row r="311" spans="1:11" x14ac:dyDescent="0.25">
      <c r="A311" s="24"/>
      <c r="C311" s="33" t="str">
        <f>$C$19</f>
        <v>FACILITIES MANAGEMENT</v>
      </c>
      <c r="F311" s="21"/>
      <c r="G311" s="27"/>
      <c r="H311" s="3"/>
    </row>
    <row r="312" spans="1:11" ht="9.65" customHeight="1" x14ac:dyDescent="0.25">
      <c r="A312" s="24"/>
      <c r="C312" s="29"/>
      <c r="F312" s="21"/>
      <c r="G312" s="27"/>
      <c r="H312" s="3"/>
    </row>
    <row r="313" spans="1:11" ht="28.75" customHeight="1" x14ac:dyDescent="0.3">
      <c r="A313" s="55" t="s">
        <v>294</v>
      </c>
      <c r="B313" s="19"/>
      <c r="C313" s="56" t="s">
        <v>295</v>
      </c>
      <c r="F313" s="21"/>
      <c r="G313" s="57" t="s">
        <v>296</v>
      </c>
      <c r="H313" s="23"/>
      <c r="I313" s="9" t="s">
        <v>3</v>
      </c>
    </row>
    <row r="314" spans="1:11" ht="48.5" customHeight="1" x14ac:dyDescent="0.3">
      <c r="A314" s="58" t="s">
        <v>297</v>
      </c>
      <c r="B314" s="19"/>
      <c r="C314" s="101" t="s">
        <v>298</v>
      </c>
      <c r="D314" s="94"/>
      <c r="E314" s="94"/>
      <c r="F314" s="59"/>
      <c r="G314" s="57"/>
      <c r="H314" s="1"/>
      <c r="I314" s="9"/>
    </row>
    <row r="315" spans="1:11" ht="33" customHeight="1" x14ac:dyDescent="0.3">
      <c r="A315" s="24">
        <v>1</v>
      </c>
      <c r="B315" s="39"/>
      <c r="C315" s="102" t="str">
        <f>C124</f>
        <v>SCHEDULE NO. 1: CONTRACT MANAGEMENT AND COMPLIANCE</v>
      </c>
      <c r="D315" s="90"/>
      <c r="E315" s="90"/>
      <c r="F315" s="47"/>
      <c r="G315" s="60">
        <v>5</v>
      </c>
      <c r="H315" s="42"/>
      <c r="I315" s="10" t="str">
        <f>I120</f>
        <v/>
      </c>
    </row>
    <row r="316" spans="1:11" ht="32.5" customHeight="1" x14ac:dyDescent="0.3">
      <c r="A316" s="38">
        <v>2</v>
      </c>
      <c r="B316" s="39"/>
      <c r="C316" s="90" t="str">
        <f>C195</f>
        <v>SCHEDULE NO.2: OPERATION</v>
      </c>
      <c r="D316" s="90"/>
      <c r="E316" s="90"/>
      <c r="F316" s="47"/>
      <c r="G316" s="60">
        <v>8</v>
      </c>
      <c r="H316" s="42"/>
      <c r="I316" s="10" t="str">
        <f>I193</f>
        <v/>
      </c>
    </row>
    <row r="317" spans="1:11" ht="27.65" customHeight="1" x14ac:dyDescent="0.3">
      <c r="A317" s="38">
        <v>3</v>
      </c>
      <c r="B317" s="39"/>
      <c r="C317" s="90" t="str">
        <f>C309</f>
        <v>SCHEDULE NO.3: MAINTENANCE</v>
      </c>
      <c r="D317" s="90"/>
      <c r="E317" s="90"/>
      <c r="F317" s="47"/>
      <c r="G317" s="60">
        <v>12</v>
      </c>
      <c r="H317" s="42"/>
      <c r="I317" s="16" t="str">
        <f>I307</f>
        <v/>
      </c>
    </row>
    <row r="318" spans="1:11" ht="27" customHeight="1" x14ac:dyDescent="0.3">
      <c r="A318" s="38"/>
      <c r="B318" s="39"/>
      <c r="C318" s="61" t="s">
        <v>299</v>
      </c>
      <c r="D318" s="26"/>
      <c r="E318" s="62" t="s">
        <v>300</v>
      </c>
      <c r="F318" s="63"/>
      <c r="G318" s="60"/>
      <c r="H318" s="42"/>
      <c r="I318" s="10" t="str">
        <f>IF(SUM(I315:I317)&lt;600000,"",SUM(I315:I317))</f>
        <v/>
      </c>
    </row>
    <row r="319" spans="1:11" ht="31" customHeight="1" x14ac:dyDescent="0.3">
      <c r="A319" s="38"/>
      <c r="B319" s="39"/>
      <c r="C319" s="61" t="s">
        <v>301</v>
      </c>
      <c r="D319" s="26"/>
      <c r="E319" s="62" t="s">
        <v>302</v>
      </c>
      <c r="F319" s="64"/>
      <c r="G319" s="62"/>
      <c r="H319" s="42"/>
      <c r="I319" s="16" t="str">
        <f>IFERROR(I318*(1+H314),"")</f>
        <v/>
      </c>
      <c r="K319" s="65"/>
    </row>
    <row r="320" spans="1:11" ht="13" customHeight="1" x14ac:dyDescent="0.3">
      <c r="A320" s="38"/>
      <c r="B320" s="39"/>
      <c r="C320" s="66"/>
      <c r="D320" s="66"/>
      <c r="E320" s="66"/>
      <c r="F320" s="67"/>
      <c r="G320" s="60"/>
      <c r="H320" s="42"/>
      <c r="I320" s="10"/>
    </row>
    <row r="321" spans="1:9" ht="27.65" customHeight="1" x14ac:dyDescent="0.3">
      <c r="A321" s="38"/>
      <c r="B321" s="39"/>
      <c r="C321" s="100" t="s">
        <v>303</v>
      </c>
      <c r="D321" s="100"/>
      <c r="E321" s="100"/>
      <c r="F321" s="47"/>
      <c r="G321" s="60"/>
      <c r="H321" s="42" t="s">
        <v>22</v>
      </c>
      <c r="I321" s="10" t="str">
        <f>IF(SUM(I318:I319)=0,"",SUM(I318:I319))</f>
        <v/>
      </c>
    </row>
    <row r="322" spans="1:9" ht="27.65" customHeight="1" x14ac:dyDescent="0.3">
      <c r="A322" s="38"/>
      <c r="B322" s="39"/>
      <c r="C322" s="100" t="s">
        <v>304</v>
      </c>
      <c r="D322" s="100"/>
      <c r="E322" s="100"/>
      <c r="F322" s="47"/>
      <c r="G322" s="60"/>
      <c r="H322" s="42" t="s">
        <v>22</v>
      </c>
      <c r="I322" s="10" t="str">
        <f>IFERROR(I321*15%,"")</f>
        <v/>
      </c>
    </row>
    <row r="323" spans="1:9" ht="27" customHeight="1" thickBot="1" x14ac:dyDescent="0.35">
      <c r="A323" s="38"/>
      <c r="B323" s="39"/>
      <c r="C323" s="43"/>
      <c r="D323" s="43"/>
      <c r="E323" s="91" t="s">
        <v>305</v>
      </c>
      <c r="F323" s="92"/>
      <c r="G323" s="41"/>
      <c r="H323" s="42" t="s">
        <v>22</v>
      </c>
      <c r="I323" s="17" t="str">
        <f>IF(SUM(I321:I322)=0,"",SUM(I321:I322))</f>
        <v/>
      </c>
    </row>
    <row r="324" spans="1:9" ht="13" thickTop="1" x14ac:dyDescent="0.25">
      <c r="A324" s="24"/>
      <c r="F324" s="21"/>
      <c r="G324" s="27"/>
      <c r="H324" s="3"/>
    </row>
    <row r="325" spans="1:9" x14ac:dyDescent="0.25">
      <c r="A325" s="24"/>
      <c r="F325" s="21"/>
      <c r="G325" s="27"/>
      <c r="H325" s="3"/>
    </row>
    <row r="326" spans="1:9" x14ac:dyDescent="0.25">
      <c r="A326" s="24"/>
      <c r="C326" s="51" t="str">
        <f>$C$16</f>
        <v>TSITSIKAMMA &amp; SURROUNDING AREAS</v>
      </c>
      <c r="F326" s="21"/>
      <c r="G326" s="27"/>
      <c r="H326" s="3"/>
    </row>
    <row r="327" spans="1:9" x14ac:dyDescent="0.25">
      <c r="A327" s="24"/>
      <c r="C327" s="34" t="str">
        <f>C313</f>
        <v>FINAL SUMMARY</v>
      </c>
      <c r="F327" s="21"/>
      <c r="G327" s="27"/>
      <c r="H327" s="3"/>
    </row>
    <row r="328" spans="1:9" x14ac:dyDescent="0.25">
      <c r="A328" s="24"/>
      <c r="C328" s="33" t="str">
        <f>$C$18</f>
        <v>DPWI: GQEBERHA REGIONAL OFFICE</v>
      </c>
      <c r="F328" s="21"/>
      <c r="G328" s="27"/>
      <c r="H328" s="3"/>
    </row>
    <row r="329" spans="1:9" x14ac:dyDescent="0.25">
      <c r="A329" s="24"/>
      <c r="C329" s="33" t="str">
        <f>$C$19</f>
        <v>FACILITIES MANAGEMENT</v>
      </c>
      <c r="F329" s="21"/>
      <c r="G329" s="27"/>
      <c r="H329" s="3"/>
    </row>
    <row r="330" spans="1:9" ht="13" x14ac:dyDescent="0.25">
      <c r="A330" s="24"/>
      <c r="C330" s="29"/>
      <c r="G330" s="27"/>
      <c r="H330" s="3"/>
    </row>
  </sheetData>
  <sheetProtection algorithmName="SHA-512" hashValue="BVkhTww+qM7i07t1DMSX7Xhh1uDSwScW/9gfOC6sMD8cds5MCpN7uNDSCfQLLcpkhlGA0UmPTYyntaajGFVdUg==" saltValue="LoOA8TFjK5qfSvyvCYWtUQ==" spinCount="100000" sheet="1" objects="1" scenarios="1" selectLockedCells="1" autoFilter="0"/>
  <autoFilter ref="A1:I330"/>
  <mergeCells count="132">
    <mergeCell ref="C316:E316"/>
    <mergeCell ref="C317:E317"/>
    <mergeCell ref="C321:E321"/>
    <mergeCell ref="C322:E322"/>
    <mergeCell ref="E323:F323"/>
    <mergeCell ref="C287:E287"/>
    <mergeCell ref="C288:D288"/>
    <mergeCell ref="C289:D289"/>
    <mergeCell ref="E307:F307"/>
    <mergeCell ref="C314:E314"/>
    <mergeCell ref="C315:E315"/>
    <mergeCell ref="C281:E281"/>
    <mergeCell ref="C282:D282"/>
    <mergeCell ref="C283:D283"/>
    <mergeCell ref="C284:D284"/>
    <mergeCell ref="C285:D285"/>
    <mergeCell ref="C286:E286"/>
    <mergeCell ref="C261:D261"/>
    <mergeCell ref="C262:D262"/>
    <mergeCell ref="C263:D263"/>
    <mergeCell ref="E272:F272"/>
    <mergeCell ref="E279:F279"/>
    <mergeCell ref="C280:E280"/>
    <mergeCell ref="C255:D255"/>
    <mergeCell ref="C256:D256"/>
    <mergeCell ref="C257:E257"/>
    <mergeCell ref="C258:E258"/>
    <mergeCell ref="C259:D259"/>
    <mergeCell ref="C260:D260"/>
    <mergeCell ref="E249:F249"/>
    <mergeCell ref="C250:E250"/>
    <mergeCell ref="C251:D251"/>
    <mergeCell ref="C252:F252"/>
    <mergeCell ref="C253:E253"/>
    <mergeCell ref="C254:E254"/>
    <mergeCell ref="C238:D238"/>
    <mergeCell ref="C239:D239"/>
    <mergeCell ref="C240:E240"/>
    <mergeCell ref="C241:D241"/>
    <mergeCell ref="C242:D242"/>
    <mergeCell ref="E243:F243"/>
    <mergeCell ref="C232:E232"/>
    <mergeCell ref="C233:E233"/>
    <mergeCell ref="C234:E234"/>
    <mergeCell ref="C235:D235"/>
    <mergeCell ref="C236:D236"/>
    <mergeCell ref="C237:D237"/>
    <mergeCell ref="E226:F226"/>
    <mergeCell ref="C227:E227"/>
    <mergeCell ref="C228:E228"/>
    <mergeCell ref="C229:E229"/>
    <mergeCell ref="C230:E230"/>
    <mergeCell ref="C231:E231"/>
    <mergeCell ref="C214:E214"/>
    <mergeCell ref="C215:E215"/>
    <mergeCell ref="C216:E216"/>
    <mergeCell ref="C217:E217"/>
    <mergeCell ref="C218:E218"/>
    <mergeCell ref="E219:F219"/>
    <mergeCell ref="C208:F208"/>
    <mergeCell ref="C209:E209"/>
    <mergeCell ref="C210:E210"/>
    <mergeCell ref="C211:E211"/>
    <mergeCell ref="C212:E212"/>
    <mergeCell ref="C213:E213"/>
    <mergeCell ref="E193:F193"/>
    <mergeCell ref="C200:E200"/>
    <mergeCell ref="C201:F201"/>
    <mergeCell ref="C202:E202"/>
    <mergeCell ref="C204:E204"/>
    <mergeCell ref="C206:E206"/>
    <mergeCell ref="C183:F183"/>
    <mergeCell ref="C185:F185"/>
    <mergeCell ref="C186:E186"/>
    <mergeCell ref="C188:E188"/>
    <mergeCell ref="C190:F190"/>
    <mergeCell ref="K190:L191"/>
    <mergeCell ref="C191:E191"/>
    <mergeCell ref="C167:F167"/>
    <mergeCell ref="C168:E168"/>
    <mergeCell ref="E172:F172"/>
    <mergeCell ref="E179:F179"/>
    <mergeCell ref="C180:F180"/>
    <mergeCell ref="C181:E181"/>
    <mergeCell ref="E148:F148"/>
    <mergeCell ref="E155:F155"/>
    <mergeCell ref="C156:F156"/>
    <mergeCell ref="C157:E157"/>
    <mergeCell ref="C162:E162"/>
    <mergeCell ref="C163:E163"/>
    <mergeCell ref="C130:F130"/>
    <mergeCell ref="C131:E131"/>
    <mergeCell ref="C133:F133"/>
    <mergeCell ref="C134:E134"/>
    <mergeCell ref="C138:F138"/>
    <mergeCell ref="C139:E139"/>
    <mergeCell ref="C114:E114"/>
    <mergeCell ref="N114:P114"/>
    <mergeCell ref="C116:F116"/>
    <mergeCell ref="C117:E117"/>
    <mergeCell ref="C119:E119"/>
    <mergeCell ref="E120:F120"/>
    <mergeCell ref="E103:F103"/>
    <mergeCell ref="C104:F104"/>
    <mergeCell ref="C105:E105"/>
    <mergeCell ref="C109:F109"/>
    <mergeCell ref="C110:E110"/>
    <mergeCell ref="C113:F113"/>
    <mergeCell ref="C86:E86"/>
    <mergeCell ref="C89:F89"/>
    <mergeCell ref="C90:E90"/>
    <mergeCell ref="C92:F92"/>
    <mergeCell ref="C93:E93"/>
    <mergeCell ref="E96:F96"/>
    <mergeCell ref="C64:E64"/>
    <mergeCell ref="E68:F68"/>
    <mergeCell ref="E76:F76"/>
    <mergeCell ref="C77:F77"/>
    <mergeCell ref="C78:E78"/>
    <mergeCell ref="C85:F85"/>
    <mergeCell ref="E49:F49"/>
    <mergeCell ref="C50:F50"/>
    <mergeCell ref="C51:E51"/>
    <mergeCell ref="C59:F59"/>
    <mergeCell ref="C60:E60"/>
    <mergeCell ref="C63:F63"/>
    <mergeCell ref="C2:F2"/>
    <mergeCell ref="E22:F22"/>
    <mergeCell ref="C23:F23"/>
    <mergeCell ref="C24:E24"/>
    <mergeCell ref="C28:E28"/>
    <mergeCell ref="E41:F41"/>
  </mergeCells>
  <conditionalFormatting sqref="I22">
    <cfRule type="containsText" dxfId="21" priority="11" operator="containsText" text="Not Priced">
      <formula>NOT(ISERROR(SEARCH("Not Priced",I22)))</formula>
    </cfRule>
  </conditionalFormatting>
  <conditionalFormatting sqref="I129">
    <cfRule type="containsText" dxfId="20" priority="10" operator="containsText" text="Not Priced">
      <formula>NOT(ISERROR(SEARCH("Not Priced",I129)))</formula>
    </cfRule>
  </conditionalFormatting>
  <conditionalFormatting sqref="I14">
    <cfRule type="containsText" dxfId="19" priority="9" operator="containsText" text="Not Priced">
      <formula>NOT(ISERROR(SEARCH("Not Priced",I14)))</formula>
    </cfRule>
  </conditionalFormatting>
  <conditionalFormatting sqref="I49">
    <cfRule type="containsText" dxfId="18" priority="8" operator="containsText" text="Not Priced">
      <formula>NOT(ISERROR(SEARCH("Not Priced",I49)))</formula>
    </cfRule>
  </conditionalFormatting>
  <conditionalFormatting sqref="I76">
    <cfRule type="containsText" dxfId="17" priority="7" operator="containsText" text="Not Priced">
      <formula>NOT(ISERROR(SEARCH("Not Priced",I76)))</formula>
    </cfRule>
  </conditionalFormatting>
  <conditionalFormatting sqref="I103">
    <cfRule type="containsText" dxfId="16" priority="6" operator="containsText" text="Not Priced">
      <formula>NOT(ISERROR(SEARCH("Not Priced",I103)))</formula>
    </cfRule>
  </conditionalFormatting>
  <conditionalFormatting sqref="I155">
    <cfRule type="containsText" dxfId="15" priority="5" operator="containsText" text="Not Priced">
      <formula>NOT(ISERROR(SEARCH("Not Priced",I155)))</formula>
    </cfRule>
  </conditionalFormatting>
  <conditionalFormatting sqref="I179">
    <cfRule type="containsText" dxfId="14" priority="4" operator="containsText" text="Not Priced">
      <formula>NOT(ISERROR(SEARCH("Not Priced",I179)))</formula>
    </cfRule>
  </conditionalFormatting>
  <conditionalFormatting sqref="I226">
    <cfRule type="containsText" dxfId="13" priority="3" operator="containsText" text="Not Priced">
      <formula>NOT(ISERROR(SEARCH("Not Priced",I226)))</formula>
    </cfRule>
  </conditionalFormatting>
  <conditionalFormatting sqref="I250">
    <cfRule type="containsText" dxfId="12" priority="2" operator="containsText" text="Not Priced">
      <formula>NOT(ISERROR(SEARCH("Not Priced",I250)))</formula>
    </cfRule>
  </conditionalFormatting>
  <conditionalFormatting sqref="I279">
    <cfRule type="containsText" dxfId="11" priority="1" operator="containsText" text="Not Priced">
      <formula>NOT(ISERROR(SEARCH("Not Priced",I279)))</formula>
    </cfRule>
  </conditionalFormatting>
  <pageMargins left="0.39370078740157483" right="0.39370078740157483" top="0.74803149606299213" bottom="0.74803149606299213" header="0.31496062992125984" footer="0.31496062992125984"/>
  <pageSetup orientation="portrait" r:id="rId1"/>
  <headerFooter>
    <oddHeader>&amp;R&amp;"Arial,Bold"TSITSIKAMMA AND SURROUNDING AREAS: OPERATION
AND MAINTENANCEOF WATER CARE FACILITIES, BOREHOLES AND WATER SOFTENERS</oddHeader>
    <oddFooter>&amp;L&amp;"Arial,Regular"&amp;8PRICING SCHEDULE&amp;C&amp;"Arial,Regular"
- &amp;P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P330"/>
  <sheetViews>
    <sheetView view="pageBreakPreview" topLeftCell="A309" zoomScale="84" zoomScaleNormal="100" zoomScaleSheetLayoutView="84" zoomScalePageLayoutView="85" workbookViewId="0">
      <selection activeCell="G314" sqref="G314"/>
    </sheetView>
  </sheetViews>
  <sheetFormatPr defaultColWidth="8.796875" defaultRowHeight="12.5" x14ac:dyDescent="0.25"/>
  <cols>
    <col min="1" max="1" width="7.3984375" style="25" customWidth="1"/>
    <col min="2" max="2" width="1.09765625" style="25" customWidth="1"/>
    <col min="3" max="3" width="5.796875" style="20" customWidth="1"/>
    <col min="4" max="4" width="3" style="20" customWidth="1"/>
    <col min="5" max="5" width="41.796875" style="20" customWidth="1"/>
    <col min="6" max="6" width="8.8984375" style="68" customWidth="1"/>
    <col min="7" max="7" width="10.3984375" style="69" customWidth="1"/>
    <col min="8" max="8" width="13" style="2" customWidth="1"/>
    <col min="9" max="9" width="17.796875" style="2" customWidth="1"/>
    <col min="10" max="10" width="8.796875" style="20"/>
    <col min="11" max="11" width="15.19921875" style="20" bestFit="1" customWidth="1"/>
    <col min="12" max="12" width="28.69921875" style="20" customWidth="1"/>
    <col min="13" max="16384" width="8.796875" style="20"/>
  </cols>
  <sheetData>
    <row r="1" spans="1:9" ht="23" x14ac:dyDescent="0.3">
      <c r="A1" s="18" t="s">
        <v>0</v>
      </c>
      <c r="B1" s="19"/>
      <c r="E1" s="29"/>
      <c r="F1" s="21"/>
      <c r="G1" s="22" t="s">
        <v>1</v>
      </c>
      <c r="H1" s="23" t="s">
        <v>2</v>
      </c>
      <c r="I1" s="6" t="s">
        <v>3</v>
      </c>
    </row>
    <row r="2" spans="1:9" s="26" customFormat="1" ht="27.65" customHeight="1" x14ac:dyDescent="0.3">
      <c r="A2" s="24"/>
      <c r="B2" s="25"/>
      <c r="C2" s="85" t="s">
        <v>4</v>
      </c>
      <c r="D2" s="85"/>
      <c r="E2" s="85"/>
      <c r="F2" s="86"/>
      <c r="G2" s="27"/>
      <c r="H2" s="30"/>
      <c r="I2" s="7"/>
    </row>
    <row r="3" spans="1:9" ht="21" customHeight="1" x14ac:dyDescent="0.3">
      <c r="A3" s="24"/>
      <c r="C3" s="31" t="s">
        <v>5</v>
      </c>
      <c r="F3" s="21"/>
      <c r="G3" s="27"/>
      <c r="H3" s="3"/>
    </row>
    <row r="4" spans="1:9" ht="16.25" customHeight="1" x14ac:dyDescent="0.3">
      <c r="A4" s="24"/>
      <c r="C4" s="31" t="s">
        <v>6</v>
      </c>
      <c r="F4" s="21"/>
      <c r="G4" s="27"/>
      <c r="H4" s="3"/>
    </row>
    <row r="5" spans="1:9" x14ac:dyDescent="0.25">
      <c r="A5" s="24"/>
      <c r="F5" s="21"/>
      <c r="G5" s="27"/>
      <c r="H5" s="3"/>
    </row>
    <row r="6" spans="1:9" ht="50.4" customHeight="1" x14ac:dyDescent="0.25">
      <c r="A6" s="24"/>
      <c r="C6" s="20" t="s">
        <v>7</v>
      </c>
      <c r="E6" s="32" t="s">
        <v>8</v>
      </c>
      <c r="F6" s="21"/>
      <c r="G6" s="27"/>
      <c r="H6" s="3"/>
    </row>
    <row r="7" spans="1:9" ht="66" customHeight="1" x14ac:dyDescent="0.25">
      <c r="A7" s="24"/>
      <c r="C7" s="20" t="s">
        <v>9</v>
      </c>
      <c r="E7" s="32" t="s">
        <v>10</v>
      </c>
      <c r="F7" s="21"/>
      <c r="G7" s="27"/>
      <c r="H7" s="3"/>
    </row>
    <row r="8" spans="1:9" ht="84.65" customHeight="1" x14ac:dyDescent="0.25">
      <c r="A8" s="24"/>
      <c r="C8" s="20" t="s">
        <v>11</v>
      </c>
      <c r="E8" s="32" t="s">
        <v>12</v>
      </c>
      <c r="F8" s="21"/>
      <c r="G8" s="27"/>
      <c r="H8" s="3"/>
    </row>
    <row r="9" spans="1:9" ht="72.650000000000006" customHeight="1" x14ac:dyDescent="0.25">
      <c r="A9" s="24"/>
      <c r="C9" s="20" t="s">
        <v>13</v>
      </c>
      <c r="E9" s="32" t="s">
        <v>14</v>
      </c>
      <c r="F9" s="21"/>
      <c r="G9" s="27"/>
      <c r="H9" s="3"/>
    </row>
    <row r="10" spans="1:9" ht="46.25" customHeight="1" x14ac:dyDescent="0.25">
      <c r="A10" s="24"/>
      <c r="C10" s="20" t="s">
        <v>15</v>
      </c>
      <c r="E10" s="32" t="s">
        <v>16</v>
      </c>
      <c r="F10" s="21"/>
      <c r="G10" s="27"/>
      <c r="H10" s="3"/>
    </row>
    <row r="11" spans="1:9" ht="88.75" customHeight="1" x14ac:dyDescent="0.25">
      <c r="A11" s="24"/>
      <c r="C11" s="20" t="s">
        <v>17</v>
      </c>
      <c r="E11" s="32" t="s">
        <v>18</v>
      </c>
      <c r="F11" s="21"/>
      <c r="G11" s="27"/>
      <c r="H11" s="3"/>
    </row>
    <row r="12" spans="1:9" ht="75" x14ac:dyDescent="0.25">
      <c r="A12" s="24"/>
      <c r="C12" s="20" t="s">
        <v>19</v>
      </c>
      <c r="E12" s="32" t="s">
        <v>20</v>
      </c>
      <c r="F12" s="21"/>
      <c r="G12" s="27"/>
      <c r="H12" s="3"/>
    </row>
    <row r="13" spans="1:9" x14ac:dyDescent="0.25">
      <c r="A13" s="24"/>
      <c r="F13" s="21"/>
      <c r="G13" s="27"/>
      <c r="H13" s="3"/>
      <c r="I13" s="8"/>
    </row>
    <row r="14" spans="1:9" ht="13" x14ac:dyDescent="0.25">
      <c r="A14" s="24"/>
      <c r="E14" s="29" t="s">
        <v>21</v>
      </c>
      <c r="F14" s="21"/>
      <c r="G14" s="27"/>
      <c r="H14" s="3" t="s">
        <v>22</v>
      </c>
      <c r="I14" s="7" t="s">
        <v>23</v>
      </c>
    </row>
    <row r="15" spans="1:9" x14ac:dyDescent="0.25">
      <c r="A15" s="24"/>
      <c r="F15" s="21"/>
      <c r="G15" s="27"/>
      <c r="H15" s="3"/>
    </row>
    <row r="16" spans="1:9" x14ac:dyDescent="0.25">
      <c r="A16" s="24"/>
      <c r="C16" s="33" t="s">
        <v>24</v>
      </c>
      <c r="F16" s="21"/>
      <c r="G16" s="27"/>
      <c r="H16" s="3"/>
    </row>
    <row r="17" spans="1:9" x14ac:dyDescent="0.25">
      <c r="A17" s="24"/>
      <c r="C17" s="34" t="str">
        <f>C2</f>
        <v>SCHEDULE NO. 1: CONTRACT MANAGEMENT AND COMPLIANCE</v>
      </c>
      <c r="F17" s="21"/>
      <c r="G17" s="27"/>
      <c r="H17" s="3"/>
    </row>
    <row r="18" spans="1:9" x14ac:dyDescent="0.25">
      <c r="A18" s="24"/>
      <c r="C18" s="33" t="s">
        <v>25</v>
      </c>
      <c r="F18" s="21"/>
      <c r="G18" s="27"/>
      <c r="H18" s="3"/>
    </row>
    <row r="19" spans="1:9" x14ac:dyDescent="0.25">
      <c r="A19" s="24"/>
      <c r="C19" s="33" t="s">
        <v>26</v>
      </c>
      <c r="F19" s="21"/>
      <c r="G19" s="27"/>
      <c r="H19" s="3"/>
    </row>
    <row r="20" spans="1:9" x14ac:dyDescent="0.25">
      <c r="A20" s="24"/>
      <c r="F20" s="21"/>
      <c r="G20" s="27"/>
      <c r="H20" s="3"/>
    </row>
    <row r="21" spans="1:9" ht="23" x14ac:dyDescent="0.3">
      <c r="A21" s="18" t="s">
        <v>27</v>
      </c>
      <c r="B21" s="19"/>
      <c r="F21" s="21"/>
      <c r="G21" s="22" t="s">
        <v>1</v>
      </c>
      <c r="H21" s="23" t="s">
        <v>2</v>
      </c>
      <c r="I21" s="9" t="s">
        <v>3</v>
      </c>
    </row>
    <row r="22" spans="1:9" ht="22.25" customHeight="1" x14ac:dyDescent="0.25">
      <c r="A22" s="24"/>
      <c r="C22" s="26"/>
      <c r="D22" s="26"/>
      <c r="E22" s="79" t="s">
        <v>28</v>
      </c>
      <c r="F22" s="80"/>
      <c r="G22" s="27"/>
      <c r="H22" s="3" t="s">
        <v>22</v>
      </c>
      <c r="I22" s="7" t="str">
        <f>I14</f>
        <v>Not priced</v>
      </c>
    </row>
    <row r="23" spans="1:9" ht="42.65" customHeight="1" x14ac:dyDescent="0.25">
      <c r="A23" s="24"/>
      <c r="C23" s="87" t="s">
        <v>29</v>
      </c>
      <c r="D23" s="87"/>
      <c r="E23" s="87"/>
      <c r="F23" s="88"/>
      <c r="G23" s="27"/>
      <c r="H23" s="3"/>
    </row>
    <row r="24" spans="1:9" ht="67.25" customHeight="1" x14ac:dyDescent="0.3">
      <c r="A24" s="24"/>
      <c r="C24" s="89" t="s">
        <v>30</v>
      </c>
      <c r="D24" s="85"/>
      <c r="E24" s="85"/>
      <c r="F24" s="21"/>
      <c r="G24" s="27"/>
      <c r="H24" s="3"/>
    </row>
    <row r="25" spans="1:9" s="26" customFormat="1" ht="21.5" customHeight="1" x14ac:dyDescent="0.25">
      <c r="A25" s="35">
        <v>1</v>
      </c>
      <c r="B25" s="36"/>
      <c r="C25" s="26" t="s">
        <v>31</v>
      </c>
      <c r="E25" s="26" t="s">
        <v>32</v>
      </c>
      <c r="F25" s="37" t="s">
        <v>33</v>
      </c>
      <c r="G25" s="27">
        <v>12</v>
      </c>
      <c r="H25" s="73"/>
      <c r="I25" s="7" t="str">
        <f>IF(G25*H25=0,"",G25*H25)</f>
        <v/>
      </c>
    </row>
    <row r="26" spans="1:9" ht="20.399999999999999" customHeight="1" x14ac:dyDescent="0.3">
      <c r="A26" s="24"/>
      <c r="C26" s="31" t="s">
        <v>34</v>
      </c>
      <c r="F26" s="21"/>
      <c r="G26" s="27"/>
      <c r="H26" s="3"/>
    </row>
    <row r="27" spans="1:9" ht="27" customHeight="1" x14ac:dyDescent="0.3">
      <c r="A27" s="24"/>
      <c r="C27" s="31" t="s">
        <v>35</v>
      </c>
      <c r="F27" s="21"/>
      <c r="G27" s="27"/>
      <c r="H27" s="3"/>
    </row>
    <row r="28" spans="1:9" s="43" customFormat="1" ht="80.400000000000006" customHeight="1" x14ac:dyDescent="0.3">
      <c r="A28" s="38"/>
      <c r="B28" s="39"/>
      <c r="C28" s="90" t="s">
        <v>36</v>
      </c>
      <c r="D28" s="90"/>
      <c r="E28" s="90"/>
      <c r="F28" s="40"/>
      <c r="G28" s="41"/>
      <c r="H28" s="42"/>
      <c r="I28" s="10"/>
    </row>
    <row r="29" spans="1:9" ht="27" customHeight="1" x14ac:dyDescent="0.3">
      <c r="A29" s="24">
        <f>A25+1</f>
        <v>2</v>
      </c>
      <c r="C29" s="20" t="s">
        <v>37</v>
      </c>
      <c r="E29" s="32" t="s">
        <v>38</v>
      </c>
      <c r="F29" s="21" t="s">
        <v>39</v>
      </c>
      <c r="G29" s="44">
        <v>1</v>
      </c>
      <c r="H29" s="74"/>
      <c r="I29" s="2" t="str">
        <f t="shared" ref="I29:I36" si="0">IF(G29*H29=0,"",G29*H29)</f>
        <v/>
      </c>
    </row>
    <row r="30" spans="1:9" ht="30.65" customHeight="1" x14ac:dyDescent="0.3">
      <c r="A30" s="24">
        <f t="shared" ref="A30:A36" si="1">A29+1</f>
        <v>3</v>
      </c>
      <c r="C30" s="20" t="s">
        <v>40</v>
      </c>
      <c r="E30" s="32" t="s">
        <v>41</v>
      </c>
      <c r="F30" s="21" t="s">
        <v>39</v>
      </c>
      <c r="G30" s="44">
        <v>1</v>
      </c>
      <c r="H30" s="74"/>
      <c r="I30" s="2" t="str">
        <f t="shared" si="0"/>
        <v/>
      </c>
    </row>
    <row r="31" spans="1:9" ht="35" customHeight="1" x14ac:dyDescent="0.3">
      <c r="A31" s="24">
        <f t="shared" si="1"/>
        <v>4</v>
      </c>
      <c r="C31" s="20" t="s">
        <v>42</v>
      </c>
      <c r="E31" s="32" t="s">
        <v>43</v>
      </c>
      <c r="F31" s="21" t="s">
        <v>39</v>
      </c>
      <c r="G31" s="44">
        <v>1</v>
      </c>
      <c r="H31" s="74"/>
      <c r="I31" s="2" t="str">
        <f t="shared" si="0"/>
        <v/>
      </c>
    </row>
    <row r="32" spans="1:9" ht="50" x14ac:dyDescent="0.3">
      <c r="A32" s="24">
        <f t="shared" si="1"/>
        <v>5</v>
      </c>
      <c r="C32" s="20" t="s">
        <v>44</v>
      </c>
      <c r="E32" s="32" t="s">
        <v>45</v>
      </c>
      <c r="F32" s="21" t="s">
        <v>39</v>
      </c>
      <c r="G32" s="44">
        <v>1</v>
      </c>
      <c r="H32" s="74"/>
      <c r="I32" s="2" t="str">
        <f t="shared" si="0"/>
        <v/>
      </c>
    </row>
    <row r="33" spans="1:9" ht="27" customHeight="1" x14ac:dyDescent="0.3">
      <c r="A33" s="24">
        <f t="shared" si="1"/>
        <v>6</v>
      </c>
      <c r="C33" s="20" t="s">
        <v>46</v>
      </c>
      <c r="E33" s="32" t="s">
        <v>47</v>
      </c>
      <c r="F33" s="21" t="s">
        <v>39</v>
      </c>
      <c r="G33" s="44">
        <v>1</v>
      </c>
      <c r="H33" s="74"/>
      <c r="I33" s="2" t="str">
        <f t="shared" si="0"/>
        <v/>
      </c>
    </row>
    <row r="34" spans="1:9" ht="26.4" customHeight="1" x14ac:dyDescent="0.3">
      <c r="A34" s="24">
        <f t="shared" si="1"/>
        <v>7</v>
      </c>
      <c r="C34" s="20" t="s">
        <v>48</v>
      </c>
      <c r="E34" s="32" t="s">
        <v>49</v>
      </c>
      <c r="F34" s="21" t="s">
        <v>39</v>
      </c>
      <c r="G34" s="44">
        <v>1</v>
      </c>
      <c r="H34" s="74"/>
      <c r="I34" s="2" t="str">
        <f t="shared" si="0"/>
        <v/>
      </c>
    </row>
    <row r="35" spans="1:9" ht="24" customHeight="1" x14ac:dyDescent="0.3">
      <c r="A35" s="24">
        <f t="shared" si="1"/>
        <v>8</v>
      </c>
      <c r="C35" s="20" t="s">
        <v>50</v>
      </c>
      <c r="E35" s="32" t="s">
        <v>51</v>
      </c>
      <c r="F35" s="21" t="s">
        <v>39</v>
      </c>
      <c r="G35" s="44">
        <v>1</v>
      </c>
      <c r="H35" s="74"/>
      <c r="I35" s="2" t="str">
        <f t="shared" si="0"/>
        <v/>
      </c>
    </row>
    <row r="36" spans="1:9" ht="25" x14ac:dyDescent="0.3">
      <c r="A36" s="24">
        <f t="shared" si="1"/>
        <v>9</v>
      </c>
      <c r="C36" s="20" t="s">
        <v>52</v>
      </c>
      <c r="E36" s="32" t="s">
        <v>53</v>
      </c>
      <c r="F36" s="21" t="s">
        <v>39</v>
      </c>
      <c r="G36" s="44">
        <v>1</v>
      </c>
      <c r="H36" s="74"/>
      <c r="I36" s="2" t="str">
        <f t="shared" si="0"/>
        <v/>
      </c>
    </row>
    <row r="37" spans="1:9" x14ac:dyDescent="0.3">
      <c r="A37" s="24"/>
      <c r="E37" s="32"/>
      <c r="F37" s="21"/>
      <c r="G37" s="44"/>
      <c r="H37" s="42"/>
      <c r="I37" s="10"/>
    </row>
    <row r="38" spans="1:9" x14ac:dyDescent="0.3">
      <c r="A38" s="24"/>
      <c r="E38" s="32"/>
      <c r="F38" s="21"/>
      <c r="G38" s="44"/>
      <c r="H38" s="42"/>
      <c r="I38" s="10"/>
    </row>
    <row r="39" spans="1:9" x14ac:dyDescent="0.3">
      <c r="A39" s="24"/>
      <c r="E39" s="32"/>
      <c r="F39" s="21"/>
      <c r="G39" s="44"/>
      <c r="H39" s="42"/>
      <c r="I39" s="10"/>
    </row>
    <row r="40" spans="1:9" s="26" customFormat="1" ht="12.65" customHeight="1" x14ac:dyDescent="0.25">
      <c r="A40" s="35"/>
      <c r="B40" s="36"/>
      <c r="F40" s="37"/>
      <c r="G40" s="27"/>
      <c r="H40" s="30"/>
      <c r="I40" s="11"/>
    </row>
    <row r="41" spans="1:9" s="43" customFormat="1" ht="24.65" customHeight="1" x14ac:dyDescent="0.3">
      <c r="A41" s="38"/>
      <c r="B41" s="39"/>
      <c r="E41" s="91" t="s">
        <v>21</v>
      </c>
      <c r="F41" s="92"/>
      <c r="G41" s="41"/>
      <c r="H41" s="42" t="s">
        <v>22</v>
      </c>
      <c r="I41" s="10" t="str">
        <f>IF(SUM(I21:I40)=0,"",SUM(I21:I40))</f>
        <v/>
      </c>
    </row>
    <row r="42" spans="1:9" ht="11.4" customHeight="1" x14ac:dyDescent="0.25">
      <c r="A42" s="24"/>
      <c r="F42" s="21"/>
      <c r="G42" s="27"/>
      <c r="H42" s="3"/>
    </row>
    <row r="43" spans="1:9" x14ac:dyDescent="0.25">
      <c r="A43" s="24"/>
      <c r="C43" s="33" t="str">
        <f>$C$16</f>
        <v>TSITSIKAMMA &amp; SURROUNDING AREAS</v>
      </c>
      <c r="F43" s="21"/>
      <c r="G43" s="27"/>
      <c r="H43" s="3"/>
    </row>
    <row r="44" spans="1:9" x14ac:dyDescent="0.25">
      <c r="A44" s="24"/>
      <c r="C44" s="34" t="str">
        <f t="shared" ref="C44:C46" si="2">C17</f>
        <v>SCHEDULE NO. 1: CONTRACT MANAGEMENT AND COMPLIANCE</v>
      </c>
      <c r="F44" s="21"/>
      <c r="G44" s="27"/>
      <c r="H44" s="3"/>
    </row>
    <row r="45" spans="1:9" x14ac:dyDescent="0.25">
      <c r="A45" s="24"/>
      <c r="C45" s="33" t="str">
        <f t="shared" si="2"/>
        <v>DPWI: GQEBERHA REGIONAL OFFICE</v>
      </c>
      <c r="F45" s="21"/>
      <c r="G45" s="27"/>
      <c r="H45" s="3"/>
    </row>
    <row r="46" spans="1:9" x14ac:dyDescent="0.25">
      <c r="A46" s="24"/>
      <c r="C46" s="33" t="str">
        <f t="shared" si="2"/>
        <v>FACILITIES MANAGEMENT</v>
      </c>
      <c r="F46" s="21"/>
      <c r="G46" s="27"/>
      <c r="H46" s="3"/>
    </row>
    <row r="47" spans="1:9" x14ac:dyDescent="0.25">
      <c r="A47" s="24"/>
      <c r="F47" s="21"/>
      <c r="G47" s="27"/>
      <c r="H47" s="3"/>
    </row>
    <row r="48" spans="1:9" ht="23" x14ac:dyDescent="0.3">
      <c r="A48" s="18" t="s">
        <v>27</v>
      </c>
      <c r="B48" s="19"/>
      <c r="F48" s="21"/>
      <c r="G48" s="22" t="s">
        <v>1</v>
      </c>
      <c r="H48" s="23" t="s">
        <v>2</v>
      </c>
      <c r="I48" s="9" t="s">
        <v>3</v>
      </c>
    </row>
    <row r="49" spans="1:9" ht="22.25" customHeight="1" x14ac:dyDescent="0.25">
      <c r="A49" s="24"/>
      <c r="C49" s="26"/>
      <c r="D49" s="26"/>
      <c r="E49" s="79" t="s">
        <v>28</v>
      </c>
      <c r="F49" s="80"/>
      <c r="G49" s="27"/>
      <c r="H49" s="3" t="s">
        <v>22</v>
      </c>
      <c r="I49" s="2" t="str">
        <f>I41</f>
        <v/>
      </c>
    </row>
    <row r="50" spans="1:9" ht="27.65" customHeight="1" x14ac:dyDescent="0.25">
      <c r="A50" s="24"/>
      <c r="C50" s="81" t="s">
        <v>54</v>
      </c>
      <c r="D50" s="81"/>
      <c r="E50" s="81"/>
      <c r="F50" s="82"/>
      <c r="G50" s="27"/>
      <c r="H50" s="3"/>
    </row>
    <row r="51" spans="1:9" ht="53" customHeight="1" x14ac:dyDescent="0.25">
      <c r="A51" s="24"/>
      <c r="C51" s="83" t="s">
        <v>55</v>
      </c>
      <c r="D51" s="84"/>
      <c r="E51" s="84"/>
      <c r="F51" s="21"/>
      <c r="G51" s="27"/>
      <c r="H51" s="3"/>
    </row>
    <row r="52" spans="1:9" ht="27" customHeight="1" x14ac:dyDescent="0.3">
      <c r="A52" s="24">
        <f>A36+1</f>
        <v>10</v>
      </c>
      <c r="C52" s="20" t="s">
        <v>56</v>
      </c>
      <c r="E52" s="32" t="s">
        <v>57</v>
      </c>
      <c r="F52" s="21" t="s">
        <v>33</v>
      </c>
      <c r="G52" s="44">
        <v>12</v>
      </c>
      <c r="H52" s="74"/>
      <c r="I52" s="2" t="str">
        <f t="shared" ref="I52:I58" si="3">IF(G52*H52=0,"",G52*H52)</f>
        <v/>
      </c>
    </row>
    <row r="53" spans="1:9" ht="30.65" customHeight="1" x14ac:dyDescent="0.3">
      <c r="A53" s="24">
        <f>A52+1</f>
        <v>11</v>
      </c>
      <c r="C53" s="20" t="s">
        <v>58</v>
      </c>
      <c r="E53" s="32" t="s">
        <v>59</v>
      </c>
      <c r="F53" s="21" t="s">
        <v>33</v>
      </c>
      <c r="G53" s="44">
        <v>12</v>
      </c>
      <c r="H53" s="74"/>
      <c r="I53" s="2" t="str">
        <f t="shared" si="3"/>
        <v/>
      </c>
    </row>
    <row r="54" spans="1:9" ht="35" customHeight="1" x14ac:dyDescent="0.3">
      <c r="A54" s="24">
        <f>A53+1</f>
        <v>12</v>
      </c>
      <c r="C54" s="20" t="s">
        <v>60</v>
      </c>
      <c r="E54" s="32" t="s">
        <v>61</v>
      </c>
      <c r="F54" s="21" t="s">
        <v>33</v>
      </c>
      <c r="G54" s="44">
        <v>12</v>
      </c>
      <c r="H54" s="74"/>
      <c r="I54" s="2" t="str">
        <f t="shared" si="3"/>
        <v/>
      </c>
    </row>
    <row r="55" spans="1:9" ht="26.4" customHeight="1" x14ac:dyDescent="0.3">
      <c r="A55" s="24">
        <f>A53+1</f>
        <v>12</v>
      </c>
      <c r="C55" s="20" t="s">
        <v>62</v>
      </c>
      <c r="E55" s="32" t="s">
        <v>63</v>
      </c>
      <c r="F55" s="21" t="s">
        <v>33</v>
      </c>
      <c r="G55" s="44">
        <v>12</v>
      </c>
      <c r="H55" s="74"/>
      <c r="I55" s="2" t="str">
        <f t="shared" si="3"/>
        <v/>
      </c>
    </row>
    <row r="56" spans="1:9" ht="26.4" customHeight="1" x14ac:dyDescent="0.3">
      <c r="A56" s="24">
        <f>A54+1</f>
        <v>13</v>
      </c>
      <c r="C56" s="20" t="s">
        <v>64</v>
      </c>
      <c r="E56" s="32" t="s">
        <v>65</v>
      </c>
      <c r="F56" s="21" t="s">
        <v>33</v>
      </c>
      <c r="G56" s="44">
        <v>12</v>
      </c>
      <c r="H56" s="74"/>
      <c r="I56" s="2" t="str">
        <f t="shared" si="3"/>
        <v/>
      </c>
    </row>
    <row r="57" spans="1:9" ht="27" customHeight="1" x14ac:dyDescent="0.3">
      <c r="A57" s="24">
        <f>A56+1</f>
        <v>14</v>
      </c>
      <c r="C57" s="20" t="s">
        <v>66</v>
      </c>
      <c r="E57" s="32" t="s">
        <v>67</v>
      </c>
      <c r="F57" s="21" t="s">
        <v>33</v>
      </c>
      <c r="G57" s="44">
        <v>12</v>
      </c>
      <c r="H57" s="74"/>
      <c r="I57" s="2" t="str">
        <f t="shared" si="3"/>
        <v/>
      </c>
    </row>
    <row r="58" spans="1:9" ht="36" customHeight="1" x14ac:dyDescent="0.3">
      <c r="A58" s="24">
        <f>A57+1</f>
        <v>15</v>
      </c>
      <c r="C58" s="20" t="s">
        <v>68</v>
      </c>
      <c r="E58" s="32" t="s">
        <v>69</v>
      </c>
      <c r="F58" s="21" t="s">
        <v>39</v>
      </c>
      <c r="G58" s="44">
        <v>1</v>
      </c>
      <c r="H58" s="74"/>
      <c r="I58" s="2" t="str">
        <f t="shared" si="3"/>
        <v/>
      </c>
    </row>
    <row r="59" spans="1:9" ht="30" customHeight="1" x14ac:dyDescent="0.25">
      <c r="A59" s="24"/>
      <c r="C59" s="81" t="s">
        <v>70</v>
      </c>
      <c r="D59" s="81"/>
      <c r="E59" s="81"/>
      <c r="F59" s="82"/>
      <c r="G59" s="27"/>
      <c r="H59" s="3"/>
    </row>
    <row r="60" spans="1:9" ht="39.65" customHeight="1" x14ac:dyDescent="0.25">
      <c r="A60" s="24"/>
      <c r="C60" s="83" t="s">
        <v>71</v>
      </c>
      <c r="D60" s="84"/>
      <c r="E60" s="84"/>
      <c r="F60" s="21"/>
      <c r="G60" s="27"/>
      <c r="H60" s="3"/>
    </row>
    <row r="61" spans="1:9" ht="20.399999999999999" customHeight="1" x14ac:dyDescent="0.3">
      <c r="A61" s="24">
        <f>A58+1</f>
        <v>16</v>
      </c>
      <c r="C61" s="20" t="s">
        <v>72</v>
      </c>
      <c r="E61" s="32" t="s">
        <v>73</v>
      </c>
      <c r="F61" s="21" t="s">
        <v>33</v>
      </c>
      <c r="G61" s="44">
        <v>12</v>
      </c>
      <c r="H61" s="74"/>
      <c r="I61" s="2" t="str">
        <f t="shared" ref="I61:I62" si="4">IF(G61*H61=0,"",G61*H61)</f>
        <v/>
      </c>
    </row>
    <row r="62" spans="1:9" ht="37.75" customHeight="1" x14ac:dyDescent="0.3">
      <c r="A62" s="24">
        <f>A61+1</f>
        <v>17</v>
      </c>
      <c r="C62" s="20" t="s">
        <v>74</v>
      </c>
      <c r="E62" s="32" t="s">
        <v>75</v>
      </c>
      <c r="F62" s="21" t="s">
        <v>39</v>
      </c>
      <c r="G62" s="44">
        <v>1</v>
      </c>
      <c r="H62" s="74"/>
      <c r="I62" s="2" t="str">
        <f t="shared" si="4"/>
        <v/>
      </c>
    </row>
    <row r="63" spans="1:9" ht="26.4" customHeight="1" x14ac:dyDescent="0.25">
      <c r="A63" s="24"/>
      <c r="C63" s="81" t="s">
        <v>76</v>
      </c>
      <c r="D63" s="81"/>
      <c r="E63" s="81"/>
      <c r="F63" s="82"/>
      <c r="G63" s="27"/>
      <c r="H63" s="3"/>
    </row>
    <row r="64" spans="1:9" ht="47.4" customHeight="1" x14ac:dyDescent="0.25">
      <c r="A64" s="24"/>
      <c r="C64" s="83" t="s">
        <v>77</v>
      </c>
      <c r="D64" s="84"/>
      <c r="E64" s="84"/>
      <c r="F64" s="21"/>
      <c r="G64" s="27"/>
      <c r="H64" s="3"/>
    </row>
    <row r="65" spans="1:9" ht="21" customHeight="1" x14ac:dyDescent="0.3">
      <c r="A65" s="24">
        <f>A62+1</f>
        <v>18</v>
      </c>
      <c r="C65" s="20" t="s">
        <v>78</v>
      </c>
      <c r="E65" s="32" t="s">
        <v>79</v>
      </c>
      <c r="F65" s="21" t="s">
        <v>39</v>
      </c>
      <c r="G65" s="44">
        <v>1</v>
      </c>
      <c r="H65" s="74"/>
      <c r="I65" s="2" t="str">
        <f t="shared" ref="I65:I67" si="5">IF(G65*H65=0,"",G65*H65)</f>
        <v/>
      </c>
    </row>
    <row r="66" spans="1:9" ht="27.65" customHeight="1" x14ac:dyDescent="0.3">
      <c r="A66" s="24">
        <f>A65+1</f>
        <v>19</v>
      </c>
      <c r="C66" s="20" t="s">
        <v>80</v>
      </c>
      <c r="E66" s="32" t="s">
        <v>81</v>
      </c>
      <c r="F66" s="21" t="s">
        <v>39</v>
      </c>
      <c r="G66" s="44">
        <v>1</v>
      </c>
      <c r="H66" s="74"/>
      <c r="I66" s="2" t="str">
        <f t="shared" si="5"/>
        <v/>
      </c>
    </row>
    <row r="67" spans="1:9" ht="30.65" customHeight="1" x14ac:dyDescent="0.3">
      <c r="A67" s="24">
        <f>A66+1</f>
        <v>20</v>
      </c>
      <c r="C67" s="20" t="s">
        <v>82</v>
      </c>
      <c r="E67" s="32" t="s">
        <v>83</v>
      </c>
      <c r="F67" s="21" t="s">
        <v>39</v>
      </c>
      <c r="G67" s="44">
        <v>1</v>
      </c>
      <c r="H67" s="74"/>
      <c r="I67" s="2" t="str">
        <f t="shared" si="5"/>
        <v/>
      </c>
    </row>
    <row r="68" spans="1:9" s="43" customFormat="1" ht="21" customHeight="1" x14ac:dyDescent="0.3">
      <c r="A68" s="38"/>
      <c r="B68" s="39"/>
      <c r="E68" s="91" t="s">
        <v>21</v>
      </c>
      <c r="F68" s="92"/>
      <c r="G68" s="41"/>
      <c r="H68" s="42" t="s">
        <v>22</v>
      </c>
      <c r="I68" s="12" t="str">
        <f>IF(SUM(I48:I67)=0,"",SUM(I48:I67))</f>
        <v/>
      </c>
    </row>
    <row r="69" spans="1:9" s="43" customFormat="1" ht="6" customHeight="1" x14ac:dyDescent="0.3">
      <c r="A69" s="38"/>
      <c r="B69" s="39"/>
      <c r="E69" s="45"/>
      <c r="F69" s="46"/>
      <c r="G69" s="41"/>
      <c r="H69" s="42"/>
      <c r="I69" s="10"/>
    </row>
    <row r="70" spans="1:9" ht="11.4" customHeight="1" x14ac:dyDescent="0.25">
      <c r="A70" s="24"/>
      <c r="C70" s="33" t="str">
        <f>$C$16</f>
        <v>TSITSIKAMMA &amp; SURROUNDING AREAS</v>
      </c>
      <c r="F70" s="21"/>
      <c r="G70" s="27"/>
      <c r="H70" s="3"/>
    </row>
    <row r="71" spans="1:9" x14ac:dyDescent="0.25">
      <c r="A71" s="24"/>
      <c r="C71" s="34" t="str">
        <f>C44</f>
        <v>SCHEDULE NO. 1: CONTRACT MANAGEMENT AND COMPLIANCE</v>
      </c>
      <c r="F71" s="21"/>
      <c r="G71" s="27"/>
      <c r="H71" s="3"/>
    </row>
    <row r="72" spans="1:9" x14ac:dyDescent="0.25">
      <c r="A72" s="24"/>
      <c r="C72" s="33" t="str">
        <f>C45</f>
        <v>DPWI: GQEBERHA REGIONAL OFFICE</v>
      </c>
      <c r="F72" s="21"/>
      <c r="G72" s="27"/>
      <c r="H72" s="3"/>
    </row>
    <row r="73" spans="1:9" x14ac:dyDescent="0.25">
      <c r="A73" s="24"/>
      <c r="C73" s="33" t="str">
        <f>C46</f>
        <v>FACILITIES MANAGEMENT</v>
      </c>
      <c r="F73" s="21"/>
      <c r="G73" s="27"/>
      <c r="H73" s="3"/>
    </row>
    <row r="74" spans="1:9" ht="13" x14ac:dyDescent="0.25">
      <c r="A74" s="24"/>
      <c r="C74" s="29"/>
      <c r="F74" s="21"/>
      <c r="G74" s="27"/>
      <c r="H74" s="3"/>
    </row>
    <row r="75" spans="1:9" ht="23" x14ac:dyDescent="0.3">
      <c r="A75" s="18" t="s">
        <v>27</v>
      </c>
      <c r="B75" s="19"/>
      <c r="F75" s="21"/>
      <c r="G75" s="22" t="s">
        <v>1</v>
      </c>
      <c r="H75" s="23" t="s">
        <v>2</v>
      </c>
      <c r="I75" s="9" t="s">
        <v>3</v>
      </c>
    </row>
    <row r="76" spans="1:9" ht="22.25" customHeight="1" x14ac:dyDescent="0.25">
      <c r="A76" s="24"/>
      <c r="C76" s="26"/>
      <c r="D76" s="26"/>
      <c r="E76" s="79" t="s">
        <v>28</v>
      </c>
      <c r="F76" s="80"/>
      <c r="G76" s="27"/>
      <c r="H76" s="3" t="s">
        <v>22</v>
      </c>
      <c r="I76" s="2" t="str">
        <f>I68</f>
        <v/>
      </c>
    </row>
    <row r="77" spans="1:9" ht="26.4" customHeight="1" x14ac:dyDescent="0.25">
      <c r="A77" s="24"/>
      <c r="C77" s="81" t="s">
        <v>84</v>
      </c>
      <c r="D77" s="81"/>
      <c r="E77" s="81"/>
      <c r="F77" s="82"/>
      <c r="G77" s="27"/>
      <c r="H77" s="3"/>
    </row>
    <row r="78" spans="1:9" ht="45.65" customHeight="1" x14ac:dyDescent="0.25">
      <c r="A78" s="24"/>
      <c r="C78" s="83" t="s">
        <v>85</v>
      </c>
      <c r="D78" s="84"/>
      <c r="E78" s="84"/>
      <c r="F78" s="21"/>
      <c r="G78" s="27"/>
      <c r="H78" s="3"/>
    </row>
    <row r="79" spans="1:9" ht="22.25" customHeight="1" x14ac:dyDescent="0.3">
      <c r="A79" s="24">
        <f>A67+1</f>
        <v>21</v>
      </c>
      <c r="C79" s="20" t="s">
        <v>86</v>
      </c>
      <c r="E79" s="32" t="s">
        <v>87</v>
      </c>
      <c r="F79" s="21" t="s">
        <v>39</v>
      </c>
      <c r="G79" s="44">
        <v>1</v>
      </c>
      <c r="H79" s="74"/>
      <c r="I79" s="2" t="str">
        <f t="shared" ref="I79:I84" si="6">IF(G79*H79=0,"",G79*H79)</f>
        <v/>
      </c>
    </row>
    <row r="80" spans="1:9" ht="27.65" customHeight="1" x14ac:dyDescent="0.3">
      <c r="A80" s="24">
        <f>A79+1</f>
        <v>22</v>
      </c>
      <c r="C80" s="20" t="s">
        <v>88</v>
      </c>
      <c r="E80" s="32" t="s">
        <v>89</v>
      </c>
      <c r="F80" s="21" t="s">
        <v>39</v>
      </c>
      <c r="G80" s="44">
        <v>1</v>
      </c>
      <c r="H80" s="74"/>
      <c r="I80" s="2" t="str">
        <f t="shared" si="6"/>
        <v/>
      </c>
    </row>
    <row r="81" spans="1:9" ht="24" customHeight="1" x14ac:dyDescent="0.3">
      <c r="A81" s="24">
        <f>A80+1</f>
        <v>23</v>
      </c>
      <c r="C81" s="20" t="s">
        <v>90</v>
      </c>
      <c r="E81" s="32" t="s">
        <v>79</v>
      </c>
      <c r="F81" s="21" t="s">
        <v>39</v>
      </c>
      <c r="G81" s="44">
        <v>1</v>
      </c>
      <c r="H81" s="74"/>
      <c r="I81" s="2" t="str">
        <f t="shared" si="6"/>
        <v/>
      </c>
    </row>
    <row r="82" spans="1:9" ht="28.25" customHeight="1" x14ac:dyDescent="0.3">
      <c r="A82" s="24">
        <f>A81+1</f>
        <v>24</v>
      </c>
      <c r="C82" s="20" t="s">
        <v>91</v>
      </c>
      <c r="E82" s="32" t="s">
        <v>81</v>
      </c>
      <c r="F82" s="21" t="s">
        <v>39</v>
      </c>
      <c r="G82" s="44">
        <v>1</v>
      </c>
      <c r="H82" s="74"/>
      <c r="I82" s="2" t="str">
        <f t="shared" si="6"/>
        <v/>
      </c>
    </row>
    <row r="83" spans="1:9" ht="24" customHeight="1" x14ac:dyDescent="0.3">
      <c r="A83" s="24">
        <f>A82+1</f>
        <v>25</v>
      </c>
      <c r="C83" s="20" t="s">
        <v>92</v>
      </c>
      <c r="E83" s="32" t="s">
        <v>93</v>
      </c>
      <c r="F83" s="21" t="s">
        <v>39</v>
      </c>
      <c r="G83" s="44">
        <v>1</v>
      </c>
      <c r="H83" s="74"/>
      <c r="I83" s="2" t="str">
        <f t="shared" si="6"/>
        <v/>
      </c>
    </row>
    <row r="84" spans="1:9" ht="28.25" customHeight="1" x14ac:dyDescent="0.3">
      <c r="A84" s="24">
        <f>A83+1</f>
        <v>26</v>
      </c>
      <c r="C84" s="20" t="s">
        <v>94</v>
      </c>
      <c r="E84" s="32" t="s">
        <v>95</v>
      </c>
      <c r="F84" s="21" t="s">
        <v>39</v>
      </c>
      <c r="G84" s="44">
        <v>1</v>
      </c>
      <c r="H84" s="74"/>
      <c r="I84" s="2" t="str">
        <f t="shared" si="6"/>
        <v/>
      </c>
    </row>
    <row r="85" spans="1:9" ht="23" customHeight="1" x14ac:dyDescent="0.25">
      <c r="A85" s="24"/>
      <c r="C85" s="81" t="s">
        <v>96</v>
      </c>
      <c r="D85" s="81"/>
      <c r="E85" s="81"/>
      <c r="F85" s="82"/>
      <c r="G85" s="27"/>
      <c r="H85" s="3"/>
    </row>
    <row r="86" spans="1:9" ht="37.25" customHeight="1" x14ac:dyDescent="0.25">
      <c r="A86" s="24"/>
      <c r="C86" s="83" t="s">
        <v>97</v>
      </c>
      <c r="D86" s="84"/>
      <c r="E86" s="84"/>
      <c r="F86" s="21"/>
      <c r="G86" s="27"/>
      <c r="H86" s="3"/>
    </row>
    <row r="87" spans="1:9" ht="27" customHeight="1" x14ac:dyDescent="0.3">
      <c r="A87" s="24">
        <f>A84+1</f>
        <v>27</v>
      </c>
      <c r="C87" s="20" t="s">
        <v>98</v>
      </c>
      <c r="E87" s="32" t="s">
        <v>99</v>
      </c>
      <c r="F87" s="21" t="s">
        <v>100</v>
      </c>
      <c r="G87" s="44">
        <v>4</v>
      </c>
      <c r="H87" s="74"/>
      <c r="I87" s="2" t="str">
        <f t="shared" ref="I87:I88" si="7">IF(G87*H87=0,"",G87*H87)</f>
        <v/>
      </c>
    </row>
    <row r="88" spans="1:9" ht="27" customHeight="1" x14ac:dyDescent="0.3">
      <c r="A88" s="24">
        <f>A87+1</f>
        <v>28</v>
      </c>
      <c r="C88" s="20" t="s">
        <v>101</v>
      </c>
      <c r="E88" s="32" t="s">
        <v>102</v>
      </c>
      <c r="F88" s="21" t="s">
        <v>100</v>
      </c>
      <c r="G88" s="44">
        <v>1</v>
      </c>
      <c r="H88" s="74"/>
      <c r="I88" s="2" t="str">
        <f t="shared" si="7"/>
        <v/>
      </c>
    </row>
    <row r="89" spans="1:9" ht="23" customHeight="1" x14ac:dyDescent="0.25">
      <c r="A89" s="24"/>
      <c r="C89" s="81" t="s">
        <v>103</v>
      </c>
      <c r="D89" s="81"/>
      <c r="E89" s="81"/>
      <c r="F89" s="82"/>
      <c r="G89" s="27"/>
      <c r="H89" s="3"/>
    </row>
    <row r="90" spans="1:9" ht="54.65" customHeight="1" x14ac:dyDescent="0.25">
      <c r="A90" s="24"/>
      <c r="C90" s="83" t="s">
        <v>104</v>
      </c>
      <c r="D90" s="84"/>
      <c r="E90" s="84"/>
      <c r="F90" s="21"/>
      <c r="G90" s="27"/>
      <c r="H90" s="3"/>
    </row>
    <row r="91" spans="1:9" ht="27" customHeight="1" x14ac:dyDescent="0.3">
      <c r="A91" s="24">
        <f>A88+1</f>
        <v>29</v>
      </c>
      <c r="C91" s="20" t="s">
        <v>105</v>
      </c>
      <c r="E91" s="32" t="s">
        <v>106</v>
      </c>
      <c r="F91" s="21" t="s">
        <v>33</v>
      </c>
      <c r="G91" s="44">
        <v>12</v>
      </c>
      <c r="H91" s="74"/>
      <c r="I91" s="2" t="str">
        <f t="shared" ref="I91" si="8">IF(G91*H91=0,"",G91*H91)</f>
        <v/>
      </c>
    </row>
    <row r="92" spans="1:9" ht="24" customHeight="1" x14ac:dyDescent="0.25">
      <c r="A92" s="24"/>
      <c r="C92" s="81" t="s">
        <v>107</v>
      </c>
      <c r="D92" s="81"/>
      <c r="E92" s="81"/>
      <c r="F92" s="82"/>
      <c r="G92" s="27"/>
      <c r="H92" s="3"/>
    </row>
    <row r="93" spans="1:9" ht="49.25" customHeight="1" x14ac:dyDescent="0.25">
      <c r="A93" s="24"/>
      <c r="C93" s="83" t="s">
        <v>108</v>
      </c>
      <c r="D93" s="84"/>
      <c r="E93" s="84"/>
      <c r="F93" s="21"/>
      <c r="G93" s="27"/>
      <c r="H93" s="3"/>
    </row>
    <row r="94" spans="1:9" ht="21" customHeight="1" x14ac:dyDescent="0.3">
      <c r="A94" s="24">
        <f>A91+1</f>
        <v>30</v>
      </c>
      <c r="C94" s="20" t="s">
        <v>109</v>
      </c>
      <c r="E94" s="32" t="s">
        <v>110</v>
      </c>
      <c r="F94" s="21" t="s">
        <v>33</v>
      </c>
      <c r="G94" s="44">
        <v>12</v>
      </c>
      <c r="H94" s="74"/>
      <c r="I94" s="2" t="str">
        <f t="shared" ref="I94" si="9">IF(G94*H94=0,"",G94*H94)</f>
        <v/>
      </c>
    </row>
    <row r="95" spans="1:9" x14ac:dyDescent="0.3">
      <c r="A95" s="24"/>
      <c r="E95" s="32"/>
      <c r="F95" s="21"/>
      <c r="G95" s="44"/>
      <c r="H95" s="3"/>
      <c r="I95" s="13"/>
    </row>
    <row r="96" spans="1:9" s="43" customFormat="1" ht="24.65" customHeight="1" x14ac:dyDescent="0.3">
      <c r="A96" s="38"/>
      <c r="B96" s="39"/>
      <c r="E96" s="91" t="s">
        <v>21</v>
      </c>
      <c r="F96" s="92"/>
      <c r="G96" s="41"/>
      <c r="H96" s="42" t="s">
        <v>22</v>
      </c>
      <c r="I96" s="10" t="str">
        <f>IF(SUM(I76:I95)=0,"",SUM(I76:I95))</f>
        <v/>
      </c>
    </row>
    <row r="97" spans="1:9" s="43" customFormat="1" ht="13.75" customHeight="1" x14ac:dyDescent="0.3">
      <c r="A97" s="38"/>
      <c r="B97" s="39"/>
      <c r="C97" s="33" t="str">
        <f>$C$16</f>
        <v>TSITSIKAMMA &amp; SURROUNDING AREAS</v>
      </c>
      <c r="E97" s="45"/>
      <c r="F97" s="47"/>
      <c r="G97" s="41"/>
      <c r="H97" s="42"/>
      <c r="I97" s="10"/>
    </row>
    <row r="98" spans="1:9" s="43" customFormat="1" ht="13.25" customHeight="1" x14ac:dyDescent="0.3">
      <c r="A98" s="38"/>
      <c r="B98" s="39"/>
      <c r="C98" s="48" t="str">
        <f>C71</f>
        <v>SCHEDULE NO. 1: CONTRACT MANAGEMENT AND COMPLIANCE</v>
      </c>
      <c r="E98" s="45"/>
      <c r="F98" s="47"/>
      <c r="G98" s="41"/>
      <c r="H98" s="42"/>
      <c r="I98" s="10"/>
    </row>
    <row r="99" spans="1:9" ht="11.4" customHeight="1" x14ac:dyDescent="0.25">
      <c r="A99" s="24"/>
      <c r="B99" s="49"/>
      <c r="C99" s="33" t="str">
        <f>C72</f>
        <v>DPWI: GQEBERHA REGIONAL OFFICE</v>
      </c>
      <c r="F99" s="21"/>
      <c r="G99" s="27"/>
      <c r="H99" s="3"/>
    </row>
    <row r="100" spans="1:9" ht="13" x14ac:dyDescent="0.25">
      <c r="A100" s="24"/>
      <c r="B100" s="49"/>
      <c r="C100" s="33" t="str">
        <f>C73</f>
        <v>FACILITIES MANAGEMENT</v>
      </c>
      <c r="F100" s="21"/>
      <c r="G100" s="27"/>
      <c r="H100" s="3"/>
    </row>
    <row r="101" spans="1:9" x14ac:dyDescent="0.25">
      <c r="A101" s="24"/>
      <c r="F101" s="21"/>
      <c r="G101" s="27"/>
      <c r="H101" s="3"/>
    </row>
    <row r="102" spans="1:9" ht="23" x14ac:dyDescent="0.3">
      <c r="A102" s="18" t="s">
        <v>27</v>
      </c>
      <c r="B102" s="19"/>
      <c r="F102" s="21"/>
      <c r="G102" s="22" t="s">
        <v>1</v>
      </c>
      <c r="H102" s="23" t="s">
        <v>2</v>
      </c>
      <c r="I102" s="9" t="s">
        <v>3</v>
      </c>
    </row>
    <row r="103" spans="1:9" ht="22.25" customHeight="1" x14ac:dyDescent="0.25">
      <c r="A103" s="24"/>
      <c r="C103" s="26"/>
      <c r="D103" s="26"/>
      <c r="E103" s="79" t="str">
        <f>$E$22</f>
        <v>Brought Forward</v>
      </c>
      <c r="F103" s="80"/>
      <c r="G103" s="27"/>
      <c r="H103" s="3" t="s">
        <v>22</v>
      </c>
      <c r="I103" s="2" t="str">
        <f>I96</f>
        <v/>
      </c>
    </row>
    <row r="104" spans="1:9" ht="26" customHeight="1" x14ac:dyDescent="0.25">
      <c r="A104" s="24"/>
      <c r="C104" s="81" t="s">
        <v>111</v>
      </c>
      <c r="D104" s="81"/>
      <c r="E104" s="81"/>
      <c r="F104" s="82"/>
      <c r="G104" s="27"/>
      <c r="H104" s="3"/>
    </row>
    <row r="105" spans="1:9" ht="63.65" customHeight="1" x14ac:dyDescent="0.25">
      <c r="A105" s="24"/>
      <c r="C105" s="83" t="s">
        <v>112</v>
      </c>
      <c r="D105" s="84"/>
      <c r="E105" s="84"/>
      <c r="F105" s="21"/>
      <c r="G105" s="27"/>
      <c r="H105" s="3"/>
    </row>
    <row r="106" spans="1:9" ht="33" customHeight="1" x14ac:dyDescent="0.3">
      <c r="A106" s="24">
        <f>A94+1</f>
        <v>31</v>
      </c>
      <c r="C106" s="20" t="s">
        <v>113</v>
      </c>
      <c r="E106" s="32" t="s">
        <v>114</v>
      </c>
      <c r="F106" s="21" t="s">
        <v>100</v>
      </c>
      <c r="G106" s="44">
        <v>4</v>
      </c>
      <c r="H106" s="74"/>
      <c r="I106" s="2" t="str">
        <f t="shared" ref="I106:I108" si="10">IF(G106*H106=0,"",G106*H106)</f>
        <v/>
      </c>
    </row>
    <row r="107" spans="1:9" ht="27" customHeight="1" x14ac:dyDescent="0.3">
      <c r="A107" s="24">
        <f>A106+1</f>
        <v>32</v>
      </c>
      <c r="C107" s="20" t="s">
        <v>115</v>
      </c>
      <c r="E107" s="32" t="s">
        <v>116</v>
      </c>
      <c r="F107" s="21" t="s">
        <v>100</v>
      </c>
      <c r="G107" s="44">
        <v>4</v>
      </c>
      <c r="H107" s="74"/>
      <c r="I107" s="2" t="str">
        <f t="shared" si="10"/>
        <v/>
      </c>
    </row>
    <row r="108" spans="1:9" ht="22.25" customHeight="1" x14ac:dyDescent="0.3">
      <c r="A108" s="24">
        <f>A107+1</f>
        <v>33</v>
      </c>
      <c r="C108" s="20" t="s">
        <v>117</v>
      </c>
      <c r="E108" s="32" t="s">
        <v>118</v>
      </c>
      <c r="F108" s="21" t="s">
        <v>100</v>
      </c>
      <c r="G108" s="44">
        <v>4</v>
      </c>
      <c r="H108" s="74"/>
      <c r="I108" s="2" t="str">
        <f t="shared" si="10"/>
        <v/>
      </c>
    </row>
    <row r="109" spans="1:9" ht="24.65" customHeight="1" x14ac:dyDescent="0.25">
      <c r="A109" s="24"/>
      <c r="C109" s="81" t="s">
        <v>119</v>
      </c>
      <c r="D109" s="81"/>
      <c r="E109" s="81"/>
      <c r="F109" s="82"/>
      <c r="G109" s="27"/>
      <c r="H109" s="3"/>
    </row>
    <row r="110" spans="1:9" ht="49.25" customHeight="1" x14ac:dyDescent="0.25">
      <c r="A110" s="24"/>
      <c r="C110" s="83" t="s">
        <v>120</v>
      </c>
      <c r="D110" s="84"/>
      <c r="E110" s="84"/>
      <c r="F110" s="21"/>
      <c r="G110" s="27"/>
      <c r="H110" s="3"/>
    </row>
    <row r="111" spans="1:9" ht="24.65" customHeight="1" x14ac:dyDescent="0.3">
      <c r="A111" s="24">
        <f>A108+1</f>
        <v>34</v>
      </c>
      <c r="C111" s="20" t="s">
        <v>121</v>
      </c>
      <c r="E111" s="32" t="s">
        <v>122</v>
      </c>
      <c r="F111" s="21" t="s">
        <v>100</v>
      </c>
      <c r="G111" s="44">
        <v>4</v>
      </c>
      <c r="H111" s="74"/>
      <c r="I111" s="2" t="str">
        <f t="shared" ref="I111:I112" si="11">IF(G111*H111=0,"",G111*H111)</f>
        <v/>
      </c>
    </row>
    <row r="112" spans="1:9" ht="27" customHeight="1" x14ac:dyDescent="0.3">
      <c r="A112" s="24">
        <f>A111+1</f>
        <v>35</v>
      </c>
      <c r="C112" s="20" t="s">
        <v>123</v>
      </c>
      <c r="E112" s="32" t="s">
        <v>124</v>
      </c>
      <c r="F112" s="21" t="s">
        <v>100</v>
      </c>
      <c r="G112" s="44">
        <v>4</v>
      </c>
      <c r="H112" s="74"/>
      <c r="I112" s="2" t="str">
        <f t="shared" si="11"/>
        <v/>
      </c>
    </row>
    <row r="113" spans="1:16" ht="24.65" customHeight="1" x14ac:dyDescent="0.25">
      <c r="A113" s="24"/>
      <c r="C113" s="81" t="s">
        <v>125</v>
      </c>
      <c r="D113" s="81"/>
      <c r="E113" s="81"/>
      <c r="F113" s="82"/>
      <c r="G113" s="27"/>
      <c r="H113" s="3"/>
    </row>
    <row r="114" spans="1:16" ht="51.65" customHeight="1" x14ac:dyDescent="0.25">
      <c r="A114" s="24"/>
      <c r="C114" s="83" t="s">
        <v>126</v>
      </c>
      <c r="D114" s="84"/>
      <c r="E114" s="84"/>
      <c r="F114" s="21"/>
      <c r="G114" s="27"/>
      <c r="H114" s="3"/>
      <c r="N114" s="83"/>
      <c r="O114" s="84"/>
      <c r="P114" s="84"/>
    </row>
    <row r="115" spans="1:16" ht="24.65" customHeight="1" x14ac:dyDescent="0.3">
      <c r="A115" s="24">
        <f>A112+1</f>
        <v>36</v>
      </c>
      <c r="C115" s="20" t="s">
        <v>127</v>
      </c>
      <c r="E115" s="32" t="s">
        <v>128</v>
      </c>
      <c r="F115" s="21" t="s">
        <v>100</v>
      </c>
      <c r="G115" s="44">
        <v>4</v>
      </c>
      <c r="H115" s="74"/>
      <c r="I115" s="2" t="str">
        <f t="shared" ref="I115" si="12">IF(G115*H115=0,"",G115*H115)</f>
        <v/>
      </c>
    </row>
    <row r="116" spans="1:16" ht="24.65" customHeight="1" x14ac:dyDescent="0.25">
      <c r="A116" s="24"/>
      <c r="C116" s="81" t="s">
        <v>129</v>
      </c>
      <c r="D116" s="81"/>
      <c r="E116" s="81"/>
      <c r="F116" s="82"/>
      <c r="G116" s="27"/>
      <c r="H116" s="3"/>
    </row>
    <row r="117" spans="1:16" ht="59.4" customHeight="1" x14ac:dyDescent="0.25">
      <c r="A117" s="24"/>
      <c r="C117" s="83" t="s">
        <v>130</v>
      </c>
      <c r="D117" s="84"/>
      <c r="E117" s="84"/>
      <c r="F117" s="21"/>
      <c r="G117" s="27"/>
      <c r="H117" s="3"/>
    </row>
    <row r="118" spans="1:16" ht="24" customHeight="1" x14ac:dyDescent="0.3">
      <c r="A118" s="24">
        <f>A115+1</f>
        <v>37</v>
      </c>
      <c r="C118" s="20" t="s">
        <v>131</v>
      </c>
      <c r="E118" s="32" t="s">
        <v>132</v>
      </c>
      <c r="F118" s="21" t="s">
        <v>33</v>
      </c>
      <c r="G118" s="44">
        <v>12</v>
      </c>
      <c r="H118" s="74"/>
      <c r="I118" s="2" t="str">
        <f t="shared" ref="I118" si="13">IF(G118*H118=0,"",G118*H118)</f>
        <v/>
      </c>
    </row>
    <row r="119" spans="1:16" ht="13" x14ac:dyDescent="0.25">
      <c r="A119" s="24"/>
      <c r="C119" s="83"/>
      <c r="D119" s="84"/>
      <c r="E119" s="84"/>
      <c r="F119" s="21"/>
      <c r="G119" s="27"/>
      <c r="H119" s="3"/>
    </row>
    <row r="120" spans="1:16" s="43" customFormat="1" ht="24.65" customHeight="1" x14ac:dyDescent="0.3">
      <c r="A120" s="38"/>
      <c r="B120" s="39"/>
      <c r="E120" s="91" t="s">
        <v>133</v>
      </c>
      <c r="F120" s="92"/>
      <c r="G120" s="41"/>
      <c r="H120" s="42" t="s">
        <v>22</v>
      </c>
      <c r="I120" s="14" t="str">
        <f>IF(SUM(I103:I119)=0,"",SUM(I103:I119))</f>
        <v/>
      </c>
    </row>
    <row r="121" spans="1:16" s="43" customFormat="1" ht="24.65" customHeight="1" x14ac:dyDescent="0.3">
      <c r="A121" s="38"/>
      <c r="B121" s="39"/>
      <c r="E121" s="45"/>
      <c r="F121" s="46"/>
      <c r="G121" s="41"/>
      <c r="H121" s="42"/>
      <c r="I121" s="15"/>
    </row>
    <row r="122" spans="1:16" s="43" customFormat="1" ht="17" customHeight="1" x14ac:dyDescent="0.3">
      <c r="A122" s="38"/>
      <c r="B122" s="39"/>
      <c r="E122" s="45"/>
      <c r="F122" s="47"/>
      <c r="G122" s="41"/>
      <c r="H122" s="42"/>
      <c r="I122" s="10"/>
    </row>
    <row r="123" spans="1:16" s="43" customFormat="1" ht="17" customHeight="1" x14ac:dyDescent="0.3">
      <c r="A123" s="38"/>
      <c r="B123" s="39"/>
      <c r="C123" s="33" t="str">
        <f>$C$16</f>
        <v>TSITSIKAMMA &amp; SURROUNDING AREAS</v>
      </c>
      <c r="E123" s="45"/>
      <c r="F123" s="47"/>
      <c r="G123" s="41"/>
      <c r="H123" s="42"/>
      <c r="I123" s="10"/>
    </row>
    <row r="124" spans="1:16" ht="11.4" customHeight="1" x14ac:dyDescent="0.25">
      <c r="A124" s="24"/>
      <c r="C124" s="34" t="str">
        <f>C98</f>
        <v>SCHEDULE NO. 1: CONTRACT MANAGEMENT AND COMPLIANCE</v>
      </c>
      <c r="F124" s="21"/>
      <c r="G124" s="27"/>
      <c r="H124" s="3"/>
    </row>
    <row r="125" spans="1:16" x14ac:dyDescent="0.25">
      <c r="A125" s="24"/>
      <c r="C125" s="33" t="str">
        <f>C99</f>
        <v>DPWI: GQEBERHA REGIONAL OFFICE</v>
      </c>
      <c r="F125" s="21"/>
      <c r="G125" s="27"/>
      <c r="H125" s="3"/>
    </row>
    <row r="126" spans="1:16" x14ac:dyDescent="0.25">
      <c r="A126" s="24"/>
      <c r="C126" s="33" t="str">
        <f>C100</f>
        <v>FACILITIES MANAGEMENT</v>
      </c>
      <c r="F126" s="21"/>
      <c r="G126" s="27"/>
      <c r="H126" s="3"/>
    </row>
    <row r="127" spans="1:16" ht="10.75" customHeight="1" x14ac:dyDescent="0.25">
      <c r="A127" s="24"/>
      <c r="C127" s="29"/>
      <c r="F127" s="21"/>
      <c r="G127" s="27"/>
      <c r="H127" s="3"/>
    </row>
    <row r="128" spans="1:16" ht="23" x14ac:dyDescent="0.3">
      <c r="A128" s="18" t="s">
        <v>27</v>
      </c>
      <c r="B128" s="19"/>
      <c r="F128" s="21"/>
      <c r="G128" s="22" t="s">
        <v>1</v>
      </c>
      <c r="H128" s="23" t="s">
        <v>2</v>
      </c>
      <c r="I128" s="9" t="s">
        <v>3</v>
      </c>
    </row>
    <row r="129" spans="1:9" ht="24" customHeight="1" x14ac:dyDescent="0.25">
      <c r="A129" s="24"/>
      <c r="C129" s="50" t="s">
        <v>134</v>
      </c>
      <c r="D129" s="26"/>
      <c r="E129" s="28"/>
      <c r="F129" s="37"/>
      <c r="G129" s="27"/>
      <c r="H129" s="30"/>
      <c r="I129" s="7"/>
    </row>
    <row r="130" spans="1:9" ht="34.25" customHeight="1" x14ac:dyDescent="0.25">
      <c r="A130" s="24"/>
      <c r="C130" s="81" t="s">
        <v>135</v>
      </c>
      <c r="D130" s="81"/>
      <c r="E130" s="81"/>
      <c r="F130" s="82"/>
      <c r="G130" s="27"/>
      <c r="H130" s="3"/>
    </row>
    <row r="131" spans="1:9" ht="55.75" customHeight="1" x14ac:dyDescent="0.25">
      <c r="A131" s="24"/>
      <c r="C131" s="83" t="s">
        <v>136</v>
      </c>
      <c r="D131" s="84"/>
      <c r="E131" s="84"/>
      <c r="F131" s="21"/>
      <c r="G131" s="27"/>
      <c r="H131" s="3"/>
    </row>
    <row r="132" spans="1:9" ht="35.4" customHeight="1" x14ac:dyDescent="0.3">
      <c r="A132" s="24">
        <f>A118+1</f>
        <v>38</v>
      </c>
      <c r="C132" s="20" t="s">
        <v>137</v>
      </c>
      <c r="E132" s="32" t="s">
        <v>138</v>
      </c>
      <c r="F132" s="21" t="s">
        <v>39</v>
      </c>
      <c r="G132" s="44">
        <v>1</v>
      </c>
      <c r="H132" s="74"/>
      <c r="I132" s="2" t="str">
        <f t="shared" ref="I132" si="14">IF(G132*H132=0,"",G132*H132)</f>
        <v/>
      </c>
    </row>
    <row r="133" spans="1:9" ht="23.4" customHeight="1" x14ac:dyDescent="0.25">
      <c r="A133" s="24"/>
      <c r="C133" s="81" t="s">
        <v>139</v>
      </c>
      <c r="D133" s="81"/>
      <c r="E133" s="81"/>
      <c r="F133" s="82"/>
      <c r="G133" s="27"/>
      <c r="H133" s="3"/>
    </row>
    <row r="134" spans="1:9" ht="61.75" customHeight="1" x14ac:dyDescent="0.25">
      <c r="A134" s="24"/>
      <c r="C134" s="83" t="s">
        <v>140</v>
      </c>
      <c r="D134" s="84"/>
      <c r="E134" s="84"/>
      <c r="F134" s="21"/>
      <c r="G134" s="27"/>
      <c r="H134" s="3"/>
    </row>
    <row r="135" spans="1:9" ht="18" customHeight="1" x14ac:dyDescent="0.3">
      <c r="A135" s="24">
        <f>A132+1</f>
        <v>39</v>
      </c>
      <c r="C135" s="20" t="s">
        <v>141</v>
      </c>
      <c r="E135" s="32" t="s">
        <v>142</v>
      </c>
      <c r="F135" s="21" t="s">
        <v>33</v>
      </c>
      <c r="G135" s="44">
        <v>12</v>
      </c>
      <c r="H135" s="74"/>
      <c r="I135" s="2" t="str">
        <f t="shared" ref="I135:I137" si="15">IF(G135*H135=0,"",G135*H135)</f>
        <v/>
      </c>
    </row>
    <row r="136" spans="1:9" ht="18" customHeight="1" x14ac:dyDescent="0.3">
      <c r="A136" s="24">
        <f>A135+1</f>
        <v>40</v>
      </c>
      <c r="C136" s="20" t="s">
        <v>143</v>
      </c>
      <c r="E136" s="32" t="s">
        <v>144</v>
      </c>
      <c r="F136" s="21" t="s">
        <v>33</v>
      </c>
      <c r="G136" s="44">
        <v>12</v>
      </c>
      <c r="H136" s="74"/>
      <c r="I136" s="2" t="str">
        <f t="shared" si="15"/>
        <v/>
      </c>
    </row>
    <row r="137" spans="1:9" ht="22.25" customHeight="1" x14ac:dyDescent="0.3">
      <c r="A137" s="24">
        <f>A136+1</f>
        <v>41</v>
      </c>
      <c r="C137" s="20" t="s">
        <v>145</v>
      </c>
      <c r="E137" s="32" t="s">
        <v>146</v>
      </c>
      <c r="F137" s="21" t="s">
        <v>33</v>
      </c>
      <c r="G137" s="44">
        <v>12</v>
      </c>
      <c r="H137" s="74"/>
      <c r="I137" s="2" t="str">
        <f t="shared" si="15"/>
        <v/>
      </c>
    </row>
    <row r="138" spans="1:9" ht="31.25" customHeight="1" x14ac:dyDescent="0.25">
      <c r="A138" s="24"/>
      <c r="C138" s="81" t="s">
        <v>147</v>
      </c>
      <c r="D138" s="81"/>
      <c r="E138" s="81"/>
      <c r="F138" s="82"/>
      <c r="G138" s="27"/>
      <c r="H138" s="3"/>
    </row>
    <row r="139" spans="1:9" ht="64.25" customHeight="1" x14ac:dyDescent="0.25">
      <c r="A139" s="24"/>
      <c r="C139" s="83" t="s">
        <v>148</v>
      </c>
      <c r="D139" s="84"/>
      <c r="E139" s="84"/>
      <c r="F139" s="21"/>
      <c r="G139" s="27"/>
      <c r="H139" s="3"/>
    </row>
    <row r="140" spans="1:9" ht="22" customHeight="1" x14ac:dyDescent="0.3">
      <c r="A140" s="24">
        <f>A137+1</f>
        <v>42</v>
      </c>
      <c r="C140" s="20" t="s">
        <v>149</v>
      </c>
      <c r="E140" s="32" t="s">
        <v>150</v>
      </c>
      <c r="F140" s="21" t="s">
        <v>33</v>
      </c>
      <c r="G140" s="44">
        <v>12</v>
      </c>
      <c r="H140" s="74"/>
      <c r="I140" s="2" t="str">
        <f t="shared" ref="I140:I146" si="16">IF(G140*H140=0,"",G140*H140)</f>
        <v/>
      </c>
    </row>
    <row r="141" spans="1:9" ht="22" customHeight="1" x14ac:dyDescent="0.3">
      <c r="A141" s="24">
        <f>A140+1</f>
        <v>43</v>
      </c>
      <c r="C141" s="20" t="s">
        <v>151</v>
      </c>
      <c r="E141" s="32" t="s">
        <v>152</v>
      </c>
      <c r="F141" s="21" t="s">
        <v>33</v>
      </c>
      <c r="G141" s="44">
        <v>12</v>
      </c>
      <c r="H141" s="74"/>
      <c r="I141" s="2" t="str">
        <f t="shared" si="16"/>
        <v/>
      </c>
    </row>
    <row r="142" spans="1:9" ht="29.4" customHeight="1" x14ac:dyDescent="0.3">
      <c r="A142" s="24">
        <f t="shared" ref="A142:A145" si="17">A141+1</f>
        <v>44</v>
      </c>
      <c r="C142" s="20" t="s">
        <v>153</v>
      </c>
      <c r="E142" s="32" t="s">
        <v>154</v>
      </c>
      <c r="F142" s="21" t="s">
        <v>39</v>
      </c>
      <c r="G142" s="44">
        <v>1</v>
      </c>
      <c r="H142" s="74"/>
      <c r="I142" s="2" t="str">
        <f t="shared" si="16"/>
        <v/>
      </c>
    </row>
    <row r="143" spans="1:9" ht="22" customHeight="1" x14ac:dyDescent="0.3">
      <c r="A143" s="24">
        <f t="shared" si="17"/>
        <v>45</v>
      </c>
      <c r="C143" s="20" t="s">
        <v>155</v>
      </c>
      <c r="E143" s="32" t="s">
        <v>156</v>
      </c>
      <c r="F143" s="21" t="s">
        <v>39</v>
      </c>
      <c r="G143" s="44">
        <v>1</v>
      </c>
      <c r="H143" s="74"/>
      <c r="I143" s="2" t="str">
        <f t="shared" si="16"/>
        <v/>
      </c>
    </row>
    <row r="144" spans="1:9" ht="22" customHeight="1" x14ac:dyDescent="0.3">
      <c r="A144" s="24">
        <f t="shared" si="17"/>
        <v>46</v>
      </c>
      <c r="C144" s="20" t="s">
        <v>157</v>
      </c>
      <c r="E144" s="32" t="s">
        <v>158</v>
      </c>
      <c r="F144" s="21" t="s">
        <v>39</v>
      </c>
      <c r="G144" s="44">
        <v>1</v>
      </c>
      <c r="H144" s="74"/>
      <c r="I144" s="2" t="str">
        <f t="shared" si="16"/>
        <v/>
      </c>
    </row>
    <row r="145" spans="1:9" ht="29.4" customHeight="1" x14ac:dyDescent="0.3">
      <c r="A145" s="24">
        <f t="shared" si="17"/>
        <v>47</v>
      </c>
      <c r="C145" s="20" t="s">
        <v>159</v>
      </c>
      <c r="E145" s="32" t="s">
        <v>160</v>
      </c>
      <c r="F145" s="21" t="s">
        <v>39</v>
      </c>
      <c r="G145" s="44">
        <v>1</v>
      </c>
      <c r="H145" s="74"/>
      <c r="I145" s="2" t="str">
        <f t="shared" si="16"/>
        <v/>
      </c>
    </row>
    <row r="146" spans="1:9" ht="22" customHeight="1" x14ac:dyDescent="0.3">
      <c r="A146" s="24">
        <f>A145+1</f>
        <v>48</v>
      </c>
      <c r="C146" s="20" t="s">
        <v>161</v>
      </c>
      <c r="E146" s="32" t="s">
        <v>162</v>
      </c>
      <c r="F146" s="21" t="s">
        <v>100</v>
      </c>
      <c r="G146" s="44">
        <v>3</v>
      </c>
      <c r="H146" s="75"/>
      <c r="I146" s="2" t="str">
        <f t="shared" si="16"/>
        <v/>
      </c>
    </row>
    <row r="147" spans="1:9" ht="22" customHeight="1" x14ac:dyDescent="0.3">
      <c r="A147" s="24"/>
      <c r="E147" s="32"/>
      <c r="F147" s="21"/>
      <c r="G147" s="44"/>
      <c r="H147" s="3"/>
      <c r="I147" s="4"/>
    </row>
    <row r="148" spans="1:9" s="43" customFormat="1" ht="24.65" customHeight="1" x14ac:dyDescent="0.3">
      <c r="A148" s="38"/>
      <c r="B148" s="39"/>
      <c r="E148" s="91" t="s">
        <v>21</v>
      </c>
      <c r="F148" s="92"/>
      <c r="G148" s="41"/>
      <c r="H148" s="42" t="s">
        <v>22</v>
      </c>
      <c r="I148" s="12" t="str">
        <f>IF(SUM(I129:I145)=0,"",SUM(I129:I145))</f>
        <v/>
      </c>
    </row>
    <row r="149" spans="1:9" s="43" customFormat="1" ht="14.4" customHeight="1" x14ac:dyDescent="0.3">
      <c r="A149" s="38"/>
      <c r="B149" s="39"/>
      <c r="C149" s="33" t="str">
        <f>$C$16</f>
        <v>TSITSIKAMMA &amp; SURROUNDING AREAS</v>
      </c>
      <c r="E149" s="45"/>
      <c r="F149" s="47"/>
      <c r="G149" s="41"/>
      <c r="H149" s="42"/>
      <c r="I149" s="10"/>
    </row>
    <row r="150" spans="1:9" ht="11.4" customHeight="1" x14ac:dyDescent="0.25">
      <c r="A150" s="24"/>
      <c r="C150" s="34" t="str">
        <f>C129</f>
        <v>SCHEDULE NO.2: OPERATION</v>
      </c>
      <c r="F150" s="21"/>
      <c r="G150" s="27"/>
      <c r="H150" s="3"/>
    </row>
    <row r="151" spans="1:9" x14ac:dyDescent="0.25">
      <c r="A151" s="24"/>
      <c r="C151" s="33" t="str">
        <f>C125</f>
        <v>DPWI: GQEBERHA REGIONAL OFFICE</v>
      </c>
      <c r="F151" s="21"/>
      <c r="G151" s="27"/>
      <c r="H151" s="3"/>
    </row>
    <row r="152" spans="1:9" x14ac:dyDescent="0.25">
      <c r="A152" s="24"/>
      <c r="C152" s="33" t="str">
        <f>C126</f>
        <v>FACILITIES MANAGEMENT</v>
      </c>
      <c r="F152" s="21"/>
      <c r="G152" s="27"/>
      <c r="H152" s="3"/>
    </row>
    <row r="153" spans="1:9" ht="13" x14ac:dyDescent="0.25">
      <c r="A153" s="24"/>
      <c r="C153" s="29"/>
      <c r="F153" s="21"/>
      <c r="G153" s="27"/>
      <c r="H153" s="3"/>
    </row>
    <row r="154" spans="1:9" ht="23" x14ac:dyDescent="0.3">
      <c r="A154" s="18" t="s">
        <v>27</v>
      </c>
      <c r="B154" s="19"/>
      <c r="F154" s="21"/>
      <c r="G154" s="22" t="s">
        <v>1</v>
      </c>
      <c r="H154" s="23" t="s">
        <v>2</v>
      </c>
      <c r="I154" s="9" t="s">
        <v>3</v>
      </c>
    </row>
    <row r="155" spans="1:9" ht="22.25" customHeight="1" x14ac:dyDescent="0.25">
      <c r="A155" s="24"/>
      <c r="C155" s="26"/>
      <c r="D155" s="26"/>
      <c r="E155" s="79" t="str">
        <f>$E$22</f>
        <v>Brought Forward</v>
      </c>
      <c r="F155" s="80"/>
      <c r="G155" s="27"/>
      <c r="H155" s="3" t="s">
        <v>22</v>
      </c>
      <c r="I155" s="2" t="str">
        <f>I148</f>
        <v/>
      </c>
    </row>
    <row r="156" spans="1:9" ht="32.4" customHeight="1" x14ac:dyDescent="0.25">
      <c r="A156" s="24"/>
      <c r="C156" s="81" t="s">
        <v>163</v>
      </c>
      <c r="D156" s="81"/>
      <c r="E156" s="81"/>
      <c r="F156" s="82"/>
      <c r="G156" s="27"/>
      <c r="H156" s="3"/>
    </row>
    <row r="157" spans="1:9" ht="88.75" customHeight="1" x14ac:dyDescent="0.25">
      <c r="A157" s="24"/>
      <c r="C157" s="83" t="s">
        <v>164</v>
      </c>
      <c r="D157" s="84"/>
      <c r="E157" s="84"/>
      <c r="F157" s="21"/>
      <c r="G157" s="27"/>
      <c r="H157" s="3"/>
    </row>
    <row r="158" spans="1:9" ht="24" customHeight="1" x14ac:dyDescent="0.3">
      <c r="A158" s="24">
        <f>A146+1</f>
        <v>49</v>
      </c>
      <c r="C158" s="20" t="s">
        <v>165</v>
      </c>
      <c r="E158" s="32" t="s">
        <v>166</v>
      </c>
      <c r="F158" s="21" t="s">
        <v>39</v>
      </c>
      <c r="G158" s="44">
        <v>1</v>
      </c>
      <c r="H158" s="74"/>
      <c r="I158" s="2" t="str">
        <f t="shared" ref="I158:I161" si="18">IF(G158*H158=0,"",G158*H158)</f>
        <v/>
      </c>
    </row>
    <row r="159" spans="1:9" ht="24" customHeight="1" x14ac:dyDescent="0.3">
      <c r="A159" s="24">
        <f>A158+1</f>
        <v>50</v>
      </c>
      <c r="C159" s="20" t="s">
        <v>167</v>
      </c>
      <c r="E159" s="32" t="s">
        <v>168</v>
      </c>
      <c r="F159" s="21" t="s">
        <v>39</v>
      </c>
      <c r="G159" s="44">
        <v>1</v>
      </c>
      <c r="H159" s="74"/>
      <c r="I159" s="2" t="str">
        <f t="shared" si="18"/>
        <v/>
      </c>
    </row>
    <row r="160" spans="1:9" ht="24" customHeight="1" x14ac:dyDescent="0.3">
      <c r="A160" s="24">
        <f>A159+1</f>
        <v>51</v>
      </c>
      <c r="C160" s="20" t="s">
        <v>169</v>
      </c>
      <c r="E160" s="32" t="s">
        <v>170</v>
      </c>
      <c r="F160" s="21" t="s">
        <v>39</v>
      </c>
      <c r="G160" s="44">
        <v>1</v>
      </c>
      <c r="H160" s="74"/>
      <c r="I160" s="2" t="str">
        <f t="shared" si="18"/>
        <v/>
      </c>
    </row>
    <row r="161" spans="1:9" ht="41.5" customHeight="1" x14ac:dyDescent="0.3">
      <c r="A161" s="24">
        <f>A160+1</f>
        <v>52</v>
      </c>
      <c r="C161" s="20" t="s">
        <v>171</v>
      </c>
      <c r="E161" s="32" t="s">
        <v>172</v>
      </c>
      <c r="F161" s="21" t="s">
        <v>39</v>
      </c>
      <c r="G161" s="44">
        <v>1</v>
      </c>
      <c r="H161" s="74"/>
      <c r="I161" s="2" t="str">
        <f t="shared" si="18"/>
        <v/>
      </c>
    </row>
    <row r="162" spans="1:9" ht="35.4" customHeight="1" x14ac:dyDescent="0.3">
      <c r="A162" s="24"/>
      <c r="C162" s="93" t="s">
        <v>173</v>
      </c>
      <c r="D162" s="93"/>
      <c r="E162" s="93"/>
      <c r="F162" s="21"/>
      <c r="G162" s="44"/>
      <c r="H162" s="3"/>
      <c r="I162" s="4"/>
    </row>
    <row r="163" spans="1:9" ht="39.5" customHeight="1" x14ac:dyDescent="0.25">
      <c r="A163" s="24"/>
      <c r="C163" s="81" t="s">
        <v>174</v>
      </c>
      <c r="D163" s="81"/>
      <c r="E163" s="81"/>
      <c r="F163" s="21"/>
      <c r="G163" s="27"/>
      <c r="H163" s="3"/>
    </row>
    <row r="164" spans="1:9" ht="25" customHeight="1" x14ac:dyDescent="0.3">
      <c r="A164" s="24">
        <f>A161+1</f>
        <v>53</v>
      </c>
      <c r="C164" s="20" t="s">
        <v>175</v>
      </c>
      <c r="E164" s="32" t="s">
        <v>176</v>
      </c>
      <c r="F164" s="21" t="s">
        <v>33</v>
      </c>
      <c r="G164" s="44">
        <v>12</v>
      </c>
      <c r="H164" s="74"/>
      <c r="I164" s="2" t="str">
        <f t="shared" ref="I164:I166" si="19">IF(G164*H164=0,"",G164*H164)</f>
        <v/>
      </c>
    </row>
    <row r="165" spans="1:9" ht="25" customHeight="1" x14ac:dyDescent="0.3">
      <c r="A165" s="24">
        <f>A164+1</f>
        <v>54</v>
      </c>
      <c r="C165" s="20" t="s">
        <v>177</v>
      </c>
      <c r="E165" s="32" t="s">
        <v>178</v>
      </c>
      <c r="F165" s="21" t="s">
        <v>33</v>
      </c>
      <c r="G165" s="44">
        <v>12</v>
      </c>
      <c r="H165" s="74"/>
      <c r="I165" s="2" t="str">
        <f t="shared" si="19"/>
        <v/>
      </c>
    </row>
    <row r="166" spans="1:9" ht="31.75" customHeight="1" x14ac:dyDescent="0.3">
      <c r="A166" s="24">
        <f>A165+1</f>
        <v>55</v>
      </c>
      <c r="C166" s="20" t="s">
        <v>179</v>
      </c>
      <c r="E166" s="32" t="s">
        <v>180</v>
      </c>
      <c r="F166" s="21" t="s">
        <v>33</v>
      </c>
      <c r="G166" s="44">
        <v>12</v>
      </c>
      <c r="H166" s="74"/>
      <c r="I166" s="2" t="str">
        <f t="shared" si="19"/>
        <v/>
      </c>
    </row>
    <row r="167" spans="1:9" ht="31.25" customHeight="1" x14ac:dyDescent="0.25">
      <c r="A167" s="24"/>
      <c r="C167" s="81" t="s">
        <v>181</v>
      </c>
      <c r="D167" s="81"/>
      <c r="E167" s="81"/>
      <c r="F167" s="82"/>
      <c r="G167" s="27"/>
      <c r="H167" s="3"/>
    </row>
    <row r="168" spans="1:9" ht="66.650000000000006" customHeight="1" x14ac:dyDescent="0.25">
      <c r="A168" s="24"/>
      <c r="C168" s="83" t="s">
        <v>182</v>
      </c>
      <c r="D168" s="84"/>
      <c r="E168" s="84"/>
      <c r="F168" s="21"/>
      <c r="G168" s="27"/>
      <c r="H168" s="3"/>
    </row>
    <row r="169" spans="1:9" ht="24" customHeight="1" x14ac:dyDescent="0.3">
      <c r="A169" s="24">
        <f>A166+1</f>
        <v>56</v>
      </c>
      <c r="C169" s="20" t="s">
        <v>183</v>
      </c>
      <c r="E169" s="32" t="s">
        <v>184</v>
      </c>
      <c r="F169" s="21" t="s">
        <v>39</v>
      </c>
      <c r="G169" s="44">
        <v>1</v>
      </c>
      <c r="H169" s="74"/>
      <c r="I169" s="2" t="str">
        <f t="shared" ref="I169:I171" si="20">IF(G169*H169=0,"",G169*H169)</f>
        <v/>
      </c>
    </row>
    <row r="170" spans="1:9" ht="26" customHeight="1" x14ac:dyDescent="0.3">
      <c r="A170" s="24">
        <f>A169+1</f>
        <v>57</v>
      </c>
      <c r="C170" s="20" t="s">
        <v>185</v>
      </c>
      <c r="E170" s="32" t="s">
        <v>186</v>
      </c>
      <c r="F170" s="21" t="s">
        <v>33</v>
      </c>
      <c r="G170" s="44">
        <v>12</v>
      </c>
      <c r="H170" s="74"/>
      <c r="I170" s="2" t="str">
        <f t="shared" si="20"/>
        <v/>
      </c>
    </row>
    <row r="171" spans="1:9" ht="29" customHeight="1" x14ac:dyDescent="0.3">
      <c r="A171" s="24"/>
      <c r="C171" s="20" t="s">
        <v>187</v>
      </c>
      <c r="E171" s="32" t="s">
        <v>188</v>
      </c>
      <c r="F171" s="21" t="s">
        <v>39</v>
      </c>
      <c r="G171" s="44">
        <v>1</v>
      </c>
      <c r="H171" s="74"/>
      <c r="I171" s="2" t="str">
        <f t="shared" si="20"/>
        <v/>
      </c>
    </row>
    <row r="172" spans="1:9" s="43" customFormat="1" ht="19.5" customHeight="1" x14ac:dyDescent="0.3">
      <c r="A172" s="38"/>
      <c r="B172" s="39"/>
      <c r="E172" s="91" t="s">
        <v>21</v>
      </c>
      <c r="F172" s="92"/>
      <c r="G172" s="41"/>
      <c r="H172" s="42" t="s">
        <v>22</v>
      </c>
      <c r="I172" s="12" t="str">
        <f>IF(SUM(I155:I171)=0,"",SUM(I155:I171))</f>
        <v/>
      </c>
    </row>
    <row r="173" spans="1:9" s="43" customFormat="1" ht="17" customHeight="1" x14ac:dyDescent="0.3">
      <c r="A173" s="38"/>
      <c r="B173" s="39"/>
      <c r="C173" s="51" t="str">
        <f>$C$16</f>
        <v>TSITSIKAMMA &amp; SURROUNDING AREAS</v>
      </c>
      <c r="E173" s="45"/>
      <c r="F173" s="47"/>
      <c r="G173" s="41"/>
      <c r="H173" s="42"/>
      <c r="I173" s="10"/>
    </row>
    <row r="174" spans="1:9" ht="11.4" customHeight="1" x14ac:dyDescent="0.25">
      <c r="A174" s="24"/>
      <c r="C174" s="34" t="str">
        <f>$C$150</f>
        <v>SCHEDULE NO.2: OPERATION</v>
      </c>
      <c r="F174" s="21"/>
      <c r="G174" s="27"/>
      <c r="H174" s="3"/>
    </row>
    <row r="175" spans="1:9" x14ac:dyDescent="0.25">
      <c r="A175" s="24"/>
      <c r="C175" s="33" t="str">
        <f>$C$18</f>
        <v>DPWI: GQEBERHA REGIONAL OFFICE</v>
      </c>
      <c r="F175" s="21"/>
      <c r="G175" s="27"/>
      <c r="H175" s="3"/>
    </row>
    <row r="176" spans="1:9" x14ac:dyDescent="0.25">
      <c r="A176" s="24"/>
      <c r="C176" s="33" t="str">
        <f>$C$19</f>
        <v>FACILITIES MANAGEMENT</v>
      </c>
      <c r="F176" s="21"/>
      <c r="G176" s="27"/>
      <c r="H176" s="3"/>
    </row>
    <row r="177" spans="1:12" ht="13" x14ac:dyDescent="0.25">
      <c r="A177" s="24"/>
      <c r="C177" s="29"/>
      <c r="F177" s="21"/>
      <c r="G177" s="27"/>
      <c r="H177" s="3"/>
    </row>
    <row r="178" spans="1:12" ht="23" x14ac:dyDescent="0.3">
      <c r="A178" s="18" t="s">
        <v>27</v>
      </c>
      <c r="B178" s="19"/>
      <c r="F178" s="21"/>
      <c r="G178" s="22" t="s">
        <v>1</v>
      </c>
      <c r="H178" s="23" t="s">
        <v>2</v>
      </c>
      <c r="I178" s="9" t="s">
        <v>3</v>
      </c>
    </row>
    <row r="179" spans="1:12" ht="22.25" customHeight="1" x14ac:dyDescent="0.25">
      <c r="A179" s="24"/>
      <c r="C179" s="26"/>
      <c r="D179" s="26"/>
      <c r="E179" s="79" t="str">
        <f>$E$22</f>
        <v>Brought Forward</v>
      </c>
      <c r="F179" s="80"/>
      <c r="G179" s="27"/>
      <c r="H179" s="3" t="s">
        <v>22</v>
      </c>
      <c r="I179" s="2" t="str">
        <f>I172</f>
        <v/>
      </c>
    </row>
    <row r="180" spans="1:12" ht="24.65" customHeight="1" x14ac:dyDescent="0.25">
      <c r="A180" s="24"/>
      <c r="C180" s="81" t="s">
        <v>189</v>
      </c>
      <c r="D180" s="81"/>
      <c r="E180" s="81"/>
      <c r="F180" s="82"/>
      <c r="G180" s="27"/>
      <c r="H180" s="3"/>
    </row>
    <row r="181" spans="1:12" ht="70.75" customHeight="1" x14ac:dyDescent="0.25">
      <c r="A181" s="24"/>
      <c r="C181" s="83" t="s">
        <v>190</v>
      </c>
      <c r="D181" s="84"/>
      <c r="E181" s="84"/>
      <c r="F181" s="21"/>
      <c r="G181" s="27"/>
      <c r="H181" s="3"/>
    </row>
    <row r="182" spans="1:12" ht="29.4" customHeight="1" x14ac:dyDescent="0.3">
      <c r="A182" s="24">
        <f>A170+1</f>
        <v>58</v>
      </c>
      <c r="C182" s="20" t="s">
        <v>191</v>
      </c>
      <c r="E182" s="32" t="s">
        <v>192</v>
      </c>
      <c r="F182" s="21" t="s">
        <v>39</v>
      </c>
      <c r="G182" s="44">
        <v>1</v>
      </c>
      <c r="H182" s="74"/>
      <c r="I182" s="2" t="str">
        <f t="shared" ref="I182" si="21">IF(G182*H182=0,"",G182*H182)</f>
        <v/>
      </c>
    </row>
    <row r="183" spans="1:12" ht="36" customHeight="1" x14ac:dyDescent="0.25">
      <c r="A183" s="24"/>
      <c r="C183" s="81" t="s">
        <v>193</v>
      </c>
      <c r="D183" s="81"/>
      <c r="E183" s="81"/>
      <c r="F183" s="82"/>
      <c r="G183" s="27"/>
      <c r="H183" s="3"/>
    </row>
    <row r="184" spans="1:12" ht="38" customHeight="1" x14ac:dyDescent="0.3">
      <c r="A184" s="24">
        <f>A182+1</f>
        <v>59</v>
      </c>
      <c r="C184" s="52" t="s">
        <v>194</v>
      </c>
      <c r="D184" s="53"/>
      <c r="E184" s="32" t="s">
        <v>195</v>
      </c>
      <c r="F184" s="21" t="s">
        <v>196</v>
      </c>
      <c r="G184" s="44">
        <v>1</v>
      </c>
      <c r="H184" s="3">
        <v>50000</v>
      </c>
      <c r="I184" s="2">
        <f>IF(G184*H184=0,"",G184*H184)</f>
        <v>50000</v>
      </c>
    </row>
    <row r="185" spans="1:12" ht="41.4" customHeight="1" x14ac:dyDescent="0.25">
      <c r="A185" s="24"/>
      <c r="C185" s="81" t="s">
        <v>197</v>
      </c>
      <c r="D185" s="81"/>
      <c r="E185" s="81"/>
      <c r="F185" s="82"/>
      <c r="G185" s="27"/>
      <c r="H185" s="3"/>
    </row>
    <row r="186" spans="1:12" ht="81" customHeight="1" x14ac:dyDescent="0.25">
      <c r="A186" s="24"/>
      <c r="C186" s="83" t="s">
        <v>198</v>
      </c>
      <c r="D186" s="84"/>
      <c r="E186" s="84"/>
      <c r="F186" s="21"/>
      <c r="G186" s="27"/>
      <c r="H186" s="3"/>
    </row>
    <row r="187" spans="1:12" ht="26.4" customHeight="1" x14ac:dyDescent="0.3">
      <c r="A187" s="24">
        <f>A184+1</f>
        <v>60</v>
      </c>
      <c r="C187" s="20" t="s">
        <v>199</v>
      </c>
      <c r="E187" s="32" t="s">
        <v>200</v>
      </c>
      <c r="F187" s="21" t="s">
        <v>33</v>
      </c>
      <c r="G187" s="44">
        <v>12</v>
      </c>
      <c r="H187" s="74"/>
      <c r="I187" s="2" t="str">
        <f t="shared" ref="I187:I189" si="22">IF(G187*H187=0,"",G187*H187)</f>
        <v/>
      </c>
    </row>
    <row r="188" spans="1:12" ht="81.650000000000006" customHeight="1" x14ac:dyDescent="0.25">
      <c r="A188" s="24"/>
      <c r="C188" s="83" t="s">
        <v>201</v>
      </c>
      <c r="D188" s="84"/>
      <c r="E188" s="84"/>
      <c r="F188" s="21"/>
      <c r="G188" s="27"/>
      <c r="H188" s="3"/>
    </row>
    <row r="189" spans="1:12" ht="26.4" customHeight="1" x14ac:dyDescent="0.3">
      <c r="A189" s="24">
        <f>A187+1</f>
        <v>61</v>
      </c>
      <c r="C189" s="20" t="s">
        <v>202</v>
      </c>
      <c r="E189" s="32" t="s">
        <v>203</v>
      </c>
      <c r="F189" s="21" t="s">
        <v>33</v>
      </c>
      <c r="G189" s="44">
        <v>12</v>
      </c>
      <c r="H189" s="74"/>
      <c r="I189" s="2" t="str">
        <f t="shared" si="22"/>
        <v/>
      </c>
    </row>
    <row r="190" spans="1:12" ht="32.4" customHeight="1" x14ac:dyDescent="0.25">
      <c r="A190" s="24"/>
      <c r="C190" s="81" t="s">
        <v>204</v>
      </c>
      <c r="D190" s="81"/>
      <c r="E190" s="81"/>
      <c r="F190" s="82"/>
      <c r="G190" s="27"/>
      <c r="H190" s="3"/>
      <c r="K190" s="94"/>
      <c r="L190" s="94"/>
    </row>
    <row r="191" spans="1:12" ht="47.4" customHeight="1" x14ac:dyDescent="0.25">
      <c r="A191" s="24"/>
      <c r="C191" s="83" t="s">
        <v>205</v>
      </c>
      <c r="D191" s="84"/>
      <c r="E191" s="84"/>
      <c r="F191" s="21"/>
      <c r="G191" s="27"/>
      <c r="H191" s="3"/>
      <c r="K191" s="94"/>
      <c r="L191" s="94"/>
    </row>
    <row r="192" spans="1:12" ht="29.4" customHeight="1" x14ac:dyDescent="0.3">
      <c r="A192" s="24">
        <f>A189+1</f>
        <v>62</v>
      </c>
      <c r="C192" s="20" t="s">
        <v>206</v>
      </c>
      <c r="E192" s="32" t="s">
        <v>207</v>
      </c>
      <c r="F192" s="21" t="s">
        <v>39</v>
      </c>
      <c r="G192" s="44">
        <v>1</v>
      </c>
      <c r="H192" s="74"/>
      <c r="I192" s="8" t="str">
        <f t="shared" ref="I192" si="23">IF(G192*H192=0,"",G192*H192)</f>
        <v/>
      </c>
    </row>
    <row r="193" spans="1:9" s="43" customFormat="1" ht="24.65" customHeight="1" x14ac:dyDescent="0.3">
      <c r="A193" s="38"/>
      <c r="B193" s="39"/>
      <c r="E193" s="91" t="s">
        <v>133</v>
      </c>
      <c r="F193" s="92"/>
      <c r="G193" s="41"/>
      <c r="H193" s="42" t="s">
        <v>22</v>
      </c>
      <c r="I193" s="15" t="str">
        <f>IF(SUM(I179:I192)&lt;200000,"",SUM(I179:I192))</f>
        <v/>
      </c>
    </row>
    <row r="194" spans="1:9" s="43" customFormat="1" ht="17" customHeight="1" x14ac:dyDescent="0.3">
      <c r="A194" s="38"/>
      <c r="B194" s="39"/>
      <c r="C194" s="51" t="str">
        <f>$C$16</f>
        <v>TSITSIKAMMA &amp; SURROUNDING AREAS</v>
      </c>
      <c r="E194" s="45"/>
      <c r="F194" s="47"/>
      <c r="G194" s="41"/>
      <c r="H194" s="42"/>
      <c r="I194" s="10"/>
    </row>
    <row r="195" spans="1:9" ht="11.4" customHeight="1" x14ac:dyDescent="0.3">
      <c r="A195" s="24"/>
      <c r="C195" s="34" t="str">
        <f>$C$150</f>
        <v>SCHEDULE NO.2: OPERATION</v>
      </c>
      <c r="F195" s="21"/>
      <c r="G195" s="41"/>
      <c r="H195" s="3"/>
    </row>
    <row r="196" spans="1:9" x14ac:dyDescent="0.25">
      <c r="A196" s="24"/>
      <c r="C196" s="33" t="str">
        <f>$C$18</f>
        <v>DPWI: GQEBERHA REGIONAL OFFICE</v>
      </c>
      <c r="F196" s="21"/>
      <c r="G196" s="27"/>
      <c r="H196" s="3"/>
    </row>
    <row r="197" spans="1:9" x14ac:dyDescent="0.25">
      <c r="A197" s="24"/>
      <c r="C197" s="33" t="str">
        <f>$C$19</f>
        <v>FACILITIES MANAGEMENT</v>
      </c>
      <c r="F197" s="21"/>
      <c r="G197" s="27"/>
      <c r="H197" s="3"/>
    </row>
    <row r="198" spans="1:9" ht="9.65" customHeight="1" x14ac:dyDescent="0.25">
      <c r="A198" s="24"/>
      <c r="C198" s="29"/>
      <c r="F198" s="21"/>
      <c r="G198" s="27"/>
      <c r="H198" s="3"/>
    </row>
    <row r="199" spans="1:9" ht="23" x14ac:dyDescent="0.3">
      <c r="A199" s="18" t="s">
        <v>27</v>
      </c>
      <c r="B199" s="19"/>
      <c r="F199" s="21"/>
      <c r="G199" s="22" t="s">
        <v>1</v>
      </c>
      <c r="H199" s="23" t="s">
        <v>2</v>
      </c>
      <c r="I199" s="9" t="s">
        <v>3</v>
      </c>
    </row>
    <row r="200" spans="1:9" s="43" customFormat="1" ht="22.25" customHeight="1" x14ac:dyDescent="0.3">
      <c r="A200" s="38"/>
      <c r="B200" s="39"/>
      <c r="C200" s="96" t="s">
        <v>208</v>
      </c>
      <c r="D200" s="96"/>
      <c r="E200" s="96"/>
      <c r="F200" s="47"/>
      <c r="G200" s="41"/>
      <c r="H200" s="42"/>
      <c r="I200" s="10"/>
    </row>
    <row r="201" spans="1:9" ht="36" customHeight="1" x14ac:dyDescent="0.25">
      <c r="A201" s="24"/>
      <c r="C201" s="81" t="s">
        <v>209</v>
      </c>
      <c r="D201" s="81"/>
      <c r="E201" s="81"/>
      <c r="F201" s="82"/>
      <c r="G201" s="27"/>
      <c r="H201" s="3"/>
    </row>
    <row r="202" spans="1:9" ht="66" customHeight="1" x14ac:dyDescent="0.25">
      <c r="A202" s="24"/>
      <c r="C202" s="83" t="s">
        <v>210</v>
      </c>
      <c r="D202" s="84"/>
      <c r="E202" s="84"/>
      <c r="F202" s="21"/>
      <c r="G202" s="27"/>
      <c r="H202" s="3"/>
    </row>
    <row r="203" spans="1:9" ht="19.75" customHeight="1" x14ac:dyDescent="0.3">
      <c r="A203" s="24">
        <f>A192+1</f>
        <v>63</v>
      </c>
      <c r="C203" s="20" t="s">
        <v>211</v>
      </c>
      <c r="E203" s="32" t="s">
        <v>212</v>
      </c>
      <c r="F203" s="21" t="s">
        <v>39</v>
      </c>
      <c r="G203" s="44">
        <v>1</v>
      </c>
      <c r="H203" s="74"/>
      <c r="I203" s="2" t="str">
        <f t="shared" ref="I203" si="24">IF(G203*H203=0,"",G203*H203)</f>
        <v/>
      </c>
    </row>
    <row r="204" spans="1:9" ht="34.75" customHeight="1" x14ac:dyDescent="0.25">
      <c r="A204" s="24"/>
      <c r="C204" s="81" t="s">
        <v>213</v>
      </c>
      <c r="D204" s="81"/>
      <c r="E204" s="81"/>
      <c r="F204" s="21"/>
      <c r="G204" s="27"/>
      <c r="H204" s="3"/>
    </row>
    <row r="205" spans="1:9" ht="22.25" customHeight="1" x14ac:dyDescent="0.3">
      <c r="A205" s="24">
        <f>A203+1</f>
        <v>64</v>
      </c>
      <c r="C205" s="20" t="s">
        <v>214</v>
      </c>
      <c r="E205" s="32" t="s">
        <v>215</v>
      </c>
      <c r="F205" s="21" t="s">
        <v>33</v>
      </c>
      <c r="G205" s="44">
        <v>12</v>
      </c>
      <c r="H205" s="74"/>
      <c r="I205" s="2" t="str">
        <f t="shared" ref="I205" si="25">IF(G205*H205=0,"",G205*H205)</f>
        <v/>
      </c>
    </row>
    <row r="206" spans="1:9" ht="70.75" customHeight="1" x14ac:dyDescent="0.25">
      <c r="A206" s="24"/>
      <c r="C206" s="81" t="s">
        <v>216</v>
      </c>
      <c r="D206" s="81"/>
      <c r="E206" s="81"/>
      <c r="F206" s="21"/>
      <c r="G206" s="27"/>
      <c r="H206" s="3"/>
    </row>
    <row r="207" spans="1:9" ht="22.25" customHeight="1" x14ac:dyDescent="0.3">
      <c r="A207" s="24">
        <f>A205+1</f>
        <v>65</v>
      </c>
      <c r="C207" s="20" t="s">
        <v>217</v>
      </c>
      <c r="E207" s="32" t="s">
        <v>218</v>
      </c>
      <c r="F207" s="21" t="s">
        <v>39</v>
      </c>
      <c r="G207" s="44">
        <v>1</v>
      </c>
      <c r="H207" s="74"/>
      <c r="I207" s="2" t="str">
        <f t="shared" ref="I207" si="26">IF(G207*H207=0,"",G207*H207)</f>
        <v/>
      </c>
    </row>
    <row r="208" spans="1:9" ht="21" customHeight="1" x14ac:dyDescent="0.25">
      <c r="A208" s="24"/>
      <c r="C208" s="81" t="s">
        <v>219</v>
      </c>
      <c r="D208" s="81"/>
      <c r="E208" s="81"/>
      <c r="F208" s="82"/>
      <c r="G208" s="27"/>
      <c r="H208" s="3"/>
    </row>
    <row r="209" spans="1:9" ht="24" customHeight="1" x14ac:dyDescent="0.25">
      <c r="A209" s="24"/>
      <c r="C209" s="84" t="s">
        <v>220</v>
      </c>
      <c r="D209" s="84"/>
      <c r="E209" s="84"/>
      <c r="F209" s="21"/>
      <c r="G209" s="27"/>
      <c r="H209" s="3"/>
    </row>
    <row r="210" spans="1:9" ht="49.25" customHeight="1" x14ac:dyDescent="0.25">
      <c r="A210" s="24"/>
      <c r="C210" s="95" t="s">
        <v>221</v>
      </c>
      <c r="D210" s="81"/>
      <c r="E210" s="81" t="s">
        <v>222</v>
      </c>
      <c r="F210" s="21"/>
      <c r="G210" s="27"/>
      <c r="H210" s="3"/>
    </row>
    <row r="211" spans="1:9" ht="25.75" customHeight="1" x14ac:dyDescent="0.3">
      <c r="A211" s="24">
        <f>A207+1</f>
        <v>66</v>
      </c>
      <c r="C211" s="83" t="s">
        <v>223</v>
      </c>
      <c r="D211" s="84"/>
      <c r="E211" s="84"/>
      <c r="F211" s="21" t="s">
        <v>196</v>
      </c>
      <c r="G211" s="44">
        <v>1</v>
      </c>
      <c r="H211" s="3">
        <v>300000</v>
      </c>
      <c r="I211" s="2">
        <f t="shared" ref="I211:I218" si="27">IF(G211*H211=0,"",G211*H211)</f>
        <v>300000</v>
      </c>
    </row>
    <row r="212" spans="1:9" ht="80.400000000000006" customHeight="1" x14ac:dyDescent="0.25">
      <c r="A212" s="24"/>
      <c r="C212" s="95" t="s">
        <v>224</v>
      </c>
      <c r="D212" s="81"/>
      <c r="E212" s="81" t="s">
        <v>222</v>
      </c>
      <c r="F212" s="21"/>
      <c r="G212" s="27"/>
      <c r="H212" s="3"/>
    </row>
    <row r="213" spans="1:9" ht="16.5" customHeight="1" x14ac:dyDescent="0.3">
      <c r="A213" s="24">
        <f>A211+1</f>
        <v>67</v>
      </c>
      <c r="C213" s="83" t="s">
        <v>225</v>
      </c>
      <c r="D213" s="84"/>
      <c r="E213" s="84"/>
      <c r="F213" s="21" t="s">
        <v>33</v>
      </c>
      <c r="G213" s="44">
        <v>12</v>
      </c>
      <c r="H213" s="74"/>
      <c r="I213" s="2" t="str">
        <f t="shared" si="27"/>
        <v/>
      </c>
    </row>
    <row r="214" spans="1:9" ht="16.5" customHeight="1" x14ac:dyDescent="0.3">
      <c r="A214" s="24">
        <f>A213+1</f>
        <v>68</v>
      </c>
      <c r="C214" s="83" t="s">
        <v>226</v>
      </c>
      <c r="D214" s="84"/>
      <c r="E214" s="84"/>
      <c r="F214" s="21" t="s">
        <v>33</v>
      </c>
      <c r="G214" s="44">
        <v>12</v>
      </c>
      <c r="H214" s="74"/>
      <c r="I214" s="2" t="str">
        <f t="shared" si="27"/>
        <v/>
      </c>
    </row>
    <row r="215" spans="1:9" ht="16.5" customHeight="1" x14ac:dyDescent="0.3">
      <c r="A215" s="24">
        <f>A214+1</f>
        <v>69</v>
      </c>
      <c r="C215" s="83" t="s">
        <v>227</v>
      </c>
      <c r="D215" s="84"/>
      <c r="E215" s="84"/>
      <c r="F215" s="21" t="s">
        <v>33</v>
      </c>
      <c r="G215" s="44">
        <v>12</v>
      </c>
      <c r="H215" s="74"/>
      <c r="I215" s="2" t="str">
        <f t="shared" si="27"/>
        <v/>
      </c>
    </row>
    <row r="216" spans="1:9" ht="16.5" customHeight="1" x14ac:dyDescent="0.3">
      <c r="A216" s="24">
        <f>A215+1</f>
        <v>70</v>
      </c>
      <c r="C216" s="83" t="s">
        <v>228</v>
      </c>
      <c r="D216" s="84"/>
      <c r="E216" s="84"/>
      <c r="F216" s="21" t="s">
        <v>33</v>
      </c>
      <c r="G216" s="44">
        <v>12</v>
      </c>
      <c r="H216" s="74"/>
      <c r="I216" s="2" t="str">
        <f t="shared" si="27"/>
        <v/>
      </c>
    </row>
    <row r="217" spans="1:9" ht="16.5" customHeight="1" x14ac:dyDescent="0.3">
      <c r="A217" s="24">
        <f>A216+1</f>
        <v>71</v>
      </c>
      <c r="C217" s="83" t="s">
        <v>229</v>
      </c>
      <c r="D217" s="84"/>
      <c r="E217" s="84"/>
      <c r="F217" s="21" t="s">
        <v>33</v>
      </c>
      <c r="G217" s="44">
        <v>12</v>
      </c>
      <c r="H217" s="74"/>
      <c r="I217" s="2" t="str">
        <f t="shared" si="27"/>
        <v/>
      </c>
    </row>
    <row r="218" spans="1:9" ht="16.5" customHeight="1" x14ac:dyDescent="0.3">
      <c r="A218" s="24">
        <f>A217+1</f>
        <v>72</v>
      </c>
      <c r="C218" s="83" t="s">
        <v>230</v>
      </c>
      <c r="D218" s="84"/>
      <c r="E218" s="84"/>
      <c r="F218" s="21" t="s">
        <v>33</v>
      </c>
      <c r="G218" s="44">
        <v>12</v>
      </c>
      <c r="H218" s="74"/>
      <c r="I218" s="2" t="str">
        <f t="shared" si="27"/>
        <v/>
      </c>
    </row>
    <row r="219" spans="1:9" s="43" customFormat="1" ht="20.399999999999999" customHeight="1" x14ac:dyDescent="0.3">
      <c r="A219" s="38"/>
      <c r="B219" s="39"/>
      <c r="E219" s="91" t="s">
        <v>21</v>
      </c>
      <c r="F219" s="92"/>
      <c r="G219" s="41"/>
      <c r="H219" s="42" t="s">
        <v>22</v>
      </c>
      <c r="I219" s="12" t="str">
        <f>IF(SUM(I200:I218)&lt;600000,"",SUM(I200:I218))</f>
        <v/>
      </c>
    </row>
    <row r="220" spans="1:9" s="43" customFormat="1" ht="17" customHeight="1" x14ac:dyDescent="0.3">
      <c r="A220" s="38"/>
      <c r="B220" s="39"/>
      <c r="C220" s="51" t="str">
        <f>$C$16</f>
        <v>TSITSIKAMMA &amp; SURROUNDING AREAS</v>
      </c>
      <c r="E220" s="45"/>
      <c r="F220" s="47"/>
      <c r="G220" s="41"/>
      <c r="H220" s="42"/>
      <c r="I220" s="10"/>
    </row>
    <row r="221" spans="1:9" ht="11.4" customHeight="1" x14ac:dyDescent="0.25">
      <c r="A221" s="24"/>
      <c r="C221" s="34" t="str">
        <f>$C$200</f>
        <v>SCHEDULE NO.3: MAINTENANCE</v>
      </c>
      <c r="F221" s="21"/>
      <c r="G221" s="27"/>
      <c r="H221" s="3"/>
    </row>
    <row r="222" spans="1:9" x14ac:dyDescent="0.25">
      <c r="A222" s="24"/>
      <c r="C222" s="33" t="str">
        <f>$C$18</f>
        <v>DPWI: GQEBERHA REGIONAL OFFICE</v>
      </c>
      <c r="F222" s="21"/>
      <c r="G222" s="27"/>
      <c r="H222" s="3"/>
    </row>
    <row r="223" spans="1:9" x14ac:dyDescent="0.25">
      <c r="A223" s="24"/>
      <c r="C223" s="33" t="str">
        <f>$C$19</f>
        <v>FACILITIES MANAGEMENT</v>
      </c>
      <c r="F223" s="21"/>
      <c r="G223" s="27"/>
      <c r="H223" s="3"/>
    </row>
    <row r="224" spans="1:9" ht="8.4" customHeight="1" x14ac:dyDescent="0.25">
      <c r="A224" s="24"/>
      <c r="C224" s="29"/>
      <c r="F224" s="21"/>
      <c r="G224" s="27"/>
      <c r="H224" s="3"/>
    </row>
    <row r="225" spans="1:9" ht="23" x14ac:dyDescent="0.3">
      <c r="A225" s="18" t="s">
        <v>27</v>
      </c>
      <c r="B225" s="19"/>
      <c r="F225" s="21"/>
      <c r="G225" s="22" t="s">
        <v>1</v>
      </c>
      <c r="H225" s="23" t="s">
        <v>2</v>
      </c>
      <c r="I225" s="9" t="s">
        <v>3</v>
      </c>
    </row>
    <row r="226" spans="1:9" ht="20" customHeight="1" x14ac:dyDescent="0.25">
      <c r="A226" s="24"/>
      <c r="C226" s="26"/>
      <c r="D226" s="26"/>
      <c r="E226" s="79" t="str">
        <f>$E$22</f>
        <v>Brought Forward</v>
      </c>
      <c r="F226" s="80"/>
      <c r="G226" s="27"/>
      <c r="H226" s="3" t="s">
        <v>22</v>
      </c>
      <c r="I226" s="2" t="str">
        <f>I219</f>
        <v/>
      </c>
    </row>
    <row r="227" spans="1:9" ht="73.75" customHeight="1" x14ac:dyDescent="0.25">
      <c r="A227" s="24"/>
      <c r="C227" s="81" t="s">
        <v>231</v>
      </c>
      <c r="D227" s="81"/>
      <c r="E227" s="81"/>
      <c r="F227" s="21"/>
      <c r="G227" s="27"/>
      <c r="H227" s="3"/>
    </row>
    <row r="228" spans="1:9" ht="25.25" customHeight="1" x14ac:dyDescent="0.3">
      <c r="A228" s="24">
        <f>A218+1</f>
        <v>73</v>
      </c>
      <c r="C228" s="97" t="s">
        <v>232</v>
      </c>
      <c r="D228" s="97"/>
      <c r="E228" s="97"/>
      <c r="F228" s="21" t="s">
        <v>196</v>
      </c>
      <c r="G228" s="44">
        <v>1</v>
      </c>
      <c r="H228" s="3">
        <f>I211*15%</f>
        <v>45000</v>
      </c>
      <c r="I228" s="2">
        <f t="shared" ref="I228" si="28">IF(G228*H228=0,"",G228*H228)</f>
        <v>45000</v>
      </c>
    </row>
    <row r="229" spans="1:9" ht="29.4" customHeight="1" x14ac:dyDescent="0.3">
      <c r="A229" s="24">
        <f>A228+1</f>
        <v>74</v>
      </c>
      <c r="C229" s="94" t="s">
        <v>233</v>
      </c>
      <c r="D229" s="94"/>
      <c r="E229" s="94" t="s">
        <v>234</v>
      </c>
      <c r="F229" s="21" t="s">
        <v>235</v>
      </c>
      <c r="G229" s="76"/>
      <c r="H229" s="3">
        <f>H228</f>
        <v>45000</v>
      </c>
      <c r="I229" s="2" t="str">
        <f>IF(G229*H229=0,"",G229*H229)</f>
        <v/>
      </c>
    </row>
    <row r="230" spans="1:9" ht="90.65" customHeight="1" x14ac:dyDescent="0.25">
      <c r="A230" s="24"/>
      <c r="C230" s="81" t="s">
        <v>236</v>
      </c>
      <c r="D230" s="81"/>
      <c r="E230" s="81"/>
      <c r="F230" s="21"/>
      <c r="G230" s="27"/>
      <c r="H230" s="3"/>
    </row>
    <row r="231" spans="1:9" ht="20" customHeight="1" x14ac:dyDescent="0.3">
      <c r="A231" s="24">
        <f>A229+1</f>
        <v>75</v>
      </c>
      <c r="C231" s="94" t="s">
        <v>237</v>
      </c>
      <c r="D231" s="94"/>
      <c r="E231" s="94"/>
      <c r="F231" s="21" t="s">
        <v>196</v>
      </c>
      <c r="G231" s="44">
        <v>1</v>
      </c>
      <c r="H231" s="3">
        <v>45000</v>
      </c>
      <c r="I231" s="2">
        <f t="shared" ref="I231" si="29">IF(G231*H231=0,"",G231*H231)</f>
        <v>45000</v>
      </c>
    </row>
    <row r="232" spans="1:9" ht="28.75" customHeight="1" x14ac:dyDescent="0.3">
      <c r="A232" s="24">
        <f>A231+1</f>
        <v>76</v>
      </c>
      <c r="C232" s="94" t="s">
        <v>238</v>
      </c>
      <c r="D232" s="94"/>
      <c r="E232" s="94"/>
      <c r="F232" s="21" t="s">
        <v>235</v>
      </c>
      <c r="G232" s="76"/>
      <c r="H232" s="3">
        <f>H231</f>
        <v>45000</v>
      </c>
      <c r="I232" s="2" t="str">
        <f>IF(G232*H232=0,"",G232*H232)</f>
        <v/>
      </c>
    </row>
    <row r="233" spans="1:9" ht="19.75" customHeight="1" x14ac:dyDescent="0.25">
      <c r="A233" s="24"/>
      <c r="C233" s="84" t="s">
        <v>239</v>
      </c>
      <c r="D233" s="84"/>
      <c r="E233" s="84"/>
      <c r="F233" s="21"/>
      <c r="G233" s="27"/>
      <c r="H233" s="3"/>
    </row>
    <row r="234" spans="1:9" ht="69.650000000000006" customHeight="1" x14ac:dyDescent="0.25">
      <c r="A234" s="24"/>
      <c r="C234" s="95" t="s">
        <v>240</v>
      </c>
      <c r="D234" s="81"/>
      <c r="E234" s="81" t="s">
        <v>222</v>
      </c>
      <c r="F234" s="21"/>
      <c r="G234" s="27"/>
      <c r="H234" s="3"/>
    </row>
    <row r="235" spans="1:9" ht="19.75" customHeight="1" x14ac:dyDescent="0.3">
      <c r="A235" s="24">
        <f>A231+1</f>
        <v>76</v>
      </c>
      <c r="C235" s="94" t="s">
        <v>241</v>
      </c>
      <c r="D235" s="94"/>
      <c r="E235" s="52" t="s">
        <v>242</v>
      </c>
      <c r="F235" s="21" t="s">
        <v>196</v>
      </c>
      <c r="G235" s="44">
        <v>1</v>
      </c>
      <c r="H235" s="3">
        <v>15000</v>
      </c>
      <c r="I235" s="2">
        <f t="shared" ref="I235:I239" si="30">IF(G235*H235=0,"",G235*H235)</f>
        <v>15000</v>
      </c>
    </row>
    <row r="236" spans="1:9" ht="19.75" customHeight="1" x14ac:dyDescent="0.3">
      <c r="A236" s="24">
        <f>A235+1</f>
        <v>77</v>
      </c>
      <c r="C236" s="94" t="s">
        <v>243</v>
      </c>
      <c r="D236" s="94"/>
      <c r="E236" s="52" t="s">
        <v>244</v>
      </c>
      <c r="F236" s="21" t="s">
        <v>196</v>
      </c>
      <c r="G236" s="44">
        <v>1</v>
      </c>
      <c r="H236" s="3">
        <v>35000</v>
      </c>
      <c r="I236" s="2">
        <f t="shared" si="30"/>
        <v>35000</v>
      </c>
    </row>
    <row r="237" spans="1:9" ht="35.4" customHeight="1" x14ac:dyDescent="0.3">
      <c r="A237" s="24">
        <f>A236+1</f>
        <v>78</v>
      </c>
      <c r="C237" s="94" t="s">
        <v>245</v>
      </c>
      <c r="D237" s="94"/>
      <c r="E237" s="52" t="s">
        <v>246</v>
      </c>
      <c r="F237" s="21" t="s">
        <v>39</v>
      </c>
      <c r="G237" s="44">
        <v>1</v>
      </c>
      <c r="H237" s="74"/>
      <c r="I237" s="2" t="str">
        <f t="shared" si="30"/>
        <v/>
      </c>
    </row>
    <row r="238" spans="1:9" ht="19.75" customHeight="1" x14ac:dyDescent="0.3">
      <c r="A238" s="24">
        <f>A237+1</f>
        <v>79</v>
      </c>
      <c r="C238" s="94" t="s">
        <v>247</v>
      </c>
      <c r="D238" s="94"/>
      <c r="E238" s="52" t="s">
        <v>248</v>
      </c>
      <c r="F238" s="21" t="s">
        <v>39</v>
      </c>
      <c r="G238" s="44">
        <v>1</v>
      </c>
      <c r="H238" s="74"/>
      <c r="I238" s="2" t="str">
        <f t="shared" si="30"/>
        <v/>
      </c>
    </row>
    <row r="239" spans="1:9" ht="19.75" customHeight="1" x14ac:dyDescent="0.3">
      <c r="A239" s="24">
        <f>A238+1</f>
        <v>80</v>
      </c>
      <c r="C239" s="94" t="s">
        <v>249</v>
      </c>
      <c r="D239" s="94"/>
      <c r="E239" s="52" t="s">
        <v>250</v>
      </c>
      <c r="F239" s="21" t="s">
        <v>39</v>
      </c>
      <c r="G239" s="44">
        <v>1</v>
      </c>
      <c r="H239" s="74"/>
      <c r="I239" s="2" t="str">
        <f t="shared" si="30"/>
        <v/>
      </c>
    </row>
    <row r="240" spans="1:9" ht="64.75" customHeight="1" x14ac:dyDescent="0.25">
      <c r="A240" s="24"/>
      <c r="C240" s="95" t="s">
        <v>251</v>
      </c>
      <c r="D240" s="81"/>
      <c r="E240" s="81" t="s">
        <v>222</v>
      </c>
      <c r="F240" s="21"/>
      <c r="G240" s="27"/>
      <c r="H240" s="3"/>
    </row>
    <row r="241" spans="1:9" ht="21.65" customHeight="1" x14ac:dyDescent="0.3">
      <c r="A241" s="24">
        <f>A239+1</f>
        <v>81</v>
      </c>
      <c r="C241" s="98" t="s">
        <v>252</v>
      </c>
      <c r="D241" s="98"/>
      <c r="E241" s="52" t="s">
        <v>253</v>
      </c>
      <c r="F241" s="21" t="s">
        <v>33</v>
      </c>
      <c r="G241" s="44">
        <v>12</v>
      </c>
      <c r="H241" s="74"/>
      <c r="I241" s="2" t="str">
        <f t="shared" ref="I241:I242" si="31">IF(G241*H241=0,"",G241*H241)</f>
        <v/>
      </c>
    </row>
    <row r="242" spans="1:9" ht="19.75" customHeight="1" x14ac:dyDescent="0.3">
      <c r="A242" s="24">
        <f>A241+1</f>
        <v>82</v>
      </c>
      <c r="C242" s="98" t="s">
        <v>254</v>
      </c>
      <c r="D242" s="98"/>
      <c r="E242" s="52" t="s">
        <v>255</v>
      </c>
      <c r="F242" s="21" t="s">
        <v>33</v>
      </c>
      <c r="G242" s="44">
        <v>12</v>
      </c>
      <c r="H242" s="74"/>
      <c r="I242" s="2" t="str">
        <f t="shared" si="31"/>
        <v/>
      </c>
    </row>
    <row r="243" spans="1:9" s="43" customFormat="1" ht="21.65" customHeight="1" x14ac:dyDescent="0.3">
      <c r="A243" s="38"/>
      <c r="B243" s="39"/>
      <c r="E243" s="91" t="s">
        <v>21</v>
      </c>
      <c r="F243" s="92"/>
      <c r="G243" s="41"/>
      <c r="H243" s="42" t="s">
        <v>22</v>
      </c>
      <c r="I243" s="12" t="str">
        <f>IF(SUM(I226:I242)&lt;600000,"",SUM(I226:I242))</f>
        <v/>
      </c>
    </row>
    <row r="244" spans="1:9" ht="11" customHeight="1" x14ac:dyDescent="0.25">
      <c r="A244" s="24"/>
      <c r="C244" s="51" t="str">
        <f>$C$16</f>
        <v>TSITSIKAMMA &amp; SURROUNDING AREAS</v>
      </c>
      <c r="F244" s="21"/>
      <c r="G244" s="27"/>
      <c r="H244" s="3"/>
    </row>
    <row r="245" spans="1:9" x14ac:dyDescent="0.25">
      <c r="A245" s="24"/>
      <c r="C245" s="34" t="str">
        <f>$C$200</f>
        <v>SCHEDULE NO.3: MAINTENANCE</v>
      </c>
      <c r="F245" s="21"/>
      <c r="G245" s="27"/>
      <c r="H245" s="3"/>
    </row>
    <row r="246" spans="1:9" x14ac:dyDescent="0.25">
      <c r="A246" s="24"/>
      <c r="C246" s="33" t="str">
        <f>$C$18</f>
        <v>DPWI: GQEBERHA REGIONAL OFFICE</v>
      </c>
      <c r="F246" s="21"/>
      <c r="G246" s="27"/>
      <c r="H246" s="3"/>
    </row>
    <row r="247" spans="1:9" x14ac:dyDescent="0.25">
      <c r="A247" s="24"/>
      <c r="C247" s="33" t="str">
        <f>$C$19</f>
        <v>FACILITIES MANAGEMENT</v>
      </c>
      <c r="F247" s="21"/>
      <c r="G247" s="27"/>
      <c r="H247" s="3"/>
    </row>
    <row r="248" spans="1:9" ht="23" x14ac:dyDescent="0.3">
      <c r="A248" s="18" t="s">
        <v>27</v>
      </c>
      <c r="B248" s="19"/>
      <c r="F248" s="21"/>
      <c r="G248" s="22" t="s">
        <v>1</v>
      </c>
      <c r="H248" s="23" t="s">
        <v>2</v>
      </c>
    </row>
    <row r="249" spans="1:9" ht="20" customHeight="1" x14ac:dyDescent="0.25">
      <c r="A249" s="24"/>
      <c r="C249" s="26"/>
      <c r="D249" s="26"/>
      <c r="E249" s="79" t="str">
        <f>$E$22</f>
        <v>Brought Forward</v>
      </c>
      <c r="F249" s="80"/>
      <c r="G249" s="27"/>
      <c r="H249" s="3" t="s">
        <v>22</v>
      </c>
      <c r="I249" s="9" t="s">
        <v>3</v>
      </c>
    </row>
    <row r="250" spans="1:9" ht="35.4" customHeight="1" x14ac:dyDescent="0.25">
      <c r="A250" s="24"/>
      <c r="C250" s="95" t="s">
        <v>256</v>
      </c>
      <c r="D250" s="81"/>
      <c r="E250" s="81" t="s">
        <v>222</v>
      </c>
      <c r="F250" s="21"/>
      <c r="G250" s="27"/>
      <c r="H250" s="3"/>
      <c r="I250" s="2" t="str">
        <f>I243</f>
        <v/>
      </c>
    </row>
    <row r="251" spans="1:9" ht="37.25" customHeight="1" x14ac:dyDescent="0.3">
      <c r="A251" s="24">
        <f>A242+1</f>
        <v>83</v>
      </c>
      <c r="C251" s="94" t="s">
        <v>257</v>
      </c>
      <c r="D251" s="94"/>
      <c r="E251" s="52" t="s">
        <v>258</v>
      </c>
      <c r="F251" s="21" t="s">
        <v>33</v>
      </c>
      <c r="G251" s="44">
        <v>12</v>
      </c>
      <c r="H251" s="74"/>
    </row>
    <row r="252" spans="1:9" ht="25.25" customHeight="1" x14ac:dyDescent="0.25">
      <c r="A252" s="24"/>
      <c r="C252" s="81" t="s">
        <v>259</v>
      </c>
      <c r="D252" s="81"/>
      <c r="E252" s="81"/>
      <c r="F252" s="82"/>
      <c r="G252" s="27"/>
      <c r="H252" s="3"/>
      <c r="I252" s="2" t="str">
        <f t="shared" ref="I252" si="32">IF(G252*H252=0,"",G252*H252)</f>
        <v/>
      </c>
    </row>
    <row r="253" spans="1:9" ht="22.25" customHeight="1" x14ac:dyDescent="0.25">
      <c r="A253" s="24"/>
      <c r="C253" s="84" t="s">
        <v>260</v>
      </c>
      <c r="D253" s="84"/>
      <c r="E253" s="84"/>
      <c r="F253" s="21"/>
      <c r="G253" s="27"/>
      <c r="H253" s="3"/>
    </row>
    <row r="254" spans="1:9" ht="61.75" customHeight="1" x14ac:dyDescent="0.25">
      <c r="A254" s="24"/>
      <c r="C254" s="95" t="s">
        <v>261</v>
      </c>
      <c r="D254" s="81"/>
      <c r="E254" s="81" t="s">
        <v>222</v>
      </c>
      <c r="F254" s="21"/>
      <c r="G254" s="27"/>
      <c r="H254" s="3"/>
    </row>
    <row r="255" spans="1:9" ht="21" customHeight="1" x14ac:dyDescent="0.3">
      <c r="A255" s="24">
        <f>A251+1</f>
        <v>84</v>
      </c>
      <c r="C255" s="97" t="s">
        <v>262</v>
      </c>
      <c r="D255" s="97"/>
      <c r="E255" s="54" t="s">
        <v>263</v>
      </c>
      <c r="F255" s="21" t="s">
        <v>196</v>
      </c>
      <c r="G255" s="44">
        <v>1</v>
      </c>
      <c r="H255" s="3">
        <f>30000*4</f>
        <v>120000</v>
      </c>
      <c r="I255" s="2">
        <f t="shared" ref="I255" si="33">IF(G255*H255=0,"",G255*H255)</f>
        <v>120000</v>
      </c>
    </row>
    <row r="256" spans="1:9" ht="29.4" customHeight="1" x14ac:dyDescent="0.3">
      <c r="A256" s="24">
        <f>A255+1</f>
        <v>85</v>
      </c>
      <c r="C256" s="97" t="s">
        <v>264</v>
      </c>
      <c r="D256" s="97"/>
      <c r="E256" s="52" t="s">
        <v>265</v>
      </c>
      <c r="F256" s="21" t="s">
        <v>235</v>
      </c>
      <c r="G256" s="76"/>
      <c r="H256" s="3">
        <f>H255</f>
        <v>120000</v>
      </c>
      <c r="I256" s="2" t="str">
        <f>IF(G256*H256=0,"",G256*H256)</f>
        <v/>
      </c>
    </row>
    <row r="257" spans="1:9" ht="24.65" customHeight="1" x14ac:dyDescent="0.25">
      <c r="A257" s="24"/>
      <c r="C257" s="84" t="s">
        <v>266</v>
      </c>
      <c r="D257" s="84"/>
      <c r="E257" s="84"/>
      <c r="F257" s="21"/>
      <c r="G257" s="27"/>
      <c r="H257" s="3"/>
      <c r="I257" s="4" t="str">
        <f>IF((G257/100)*H257=0,"",(G257/100)*H257)</f>
        <v/>
      </c>
    </row>
    <row r="258" spans="1:9" ht="118.25" customHeight="1" x14ac:dyDescent="0.25">
      <c r="A258" s="24"/>
      <c r="C258" s="95" t="s">
        <v>267</v>
      </c>
      <c r="D258" s="81"/>
      <c r="E258" s="81" t="s">
        <v>222</v>
      </c>
      <c r="F258" s="21"/>
      <c r="G258" s="27"/>
      <c r="H258" s="3"/>
    </row>
    <row r="259" spans="1:9" ht="21" customHeight="1" x14ac:dyDescent="0.3">
      <c r="A259" s="24">
        <f>A256+1</f>
        <v>86</v>
      </c>
      <c r="C259" s="99" t="s">
        <v>268</v>
      </c>
      <c r="D259" s="99"/>
      <c r="E259" s="54" t="s">
        <v>269</v>
      </c>
      <c r="F259" s="21" t="s">
        <v>2</v>
      </c>
      <c r="G259" s="44">
        <f>ROUNDUP((186*0.1)*12,-1)</f>
        <v>230</v>
      </c>
      <c r="H259" s="74"/>
    </row>
    <row r="260" spans="1:9" ht="21" customHeight="1" x14ac:dyDescent="0.3">
      <c r="A260" s="24">
        <f>A259+1</f>
        <v>87</v>
      </c>
      <c r="C260" s="99" t="s">
        <v>270</v>
      </c>
      <c r="D260" s="99"/>
      <c r="E260" s="54" t="s">
        <v>271</v>
      </c>
      <c r="F260" s="21" t="s">
        <v>2</v>
      </c>
      <c r="G260" s="44">
        <f t="shared" ref="G260:G263" si="34">ROUNDUP((186*0.1)*12,-1)</f>
        <v>230</v>
      </c>
      <c r="H260" s="74"/>
      <c r="I260" s="2" t="str">
        <f t="shared" ref="I260:I264" si="35">IF(G260*H260=0,"",G260*H260)</f>
        <v/>
      </c>
    </row>
    <row r="261" spans="1:9" ht="21" customHeight="1" x14ac:dyDescent="0.3">
      <c r="A261" s="24">
        <f>A260+1</f>
        <v>88</v>
      </c>
      <c r="C261" s="99" t="s">
        <v>272</v>
      </c>
      <c r="D261" s="99"/>
      <c r="E261" s="54" t="s">
        <v>273</v>
      </c>
      <c r="F261" s="21" t="s">
        <v>2</v>
      </c>
      <c r="G261" s="44">
        <f t="shared" si="34"/>
        <v>230</v>
      </c>
      <c r="H261" s="74"/>
      <c r="I261" s="2" t="str">
        <f t="shared" si="35"/>
        <v/>
      </c>
    </row>
    <row r="262" spans="1:9" ht="21" customHeight="1" x14ac:dyDescent="0.3">
      <c r="A262" s="24">
        <f>A261+1</f>
        <v>89</v>
      </c>
      <c r="C262" s="99" t="s">
        <v>274</v>
      </c>
      <c r="D262" s="99"/>
      <c r="E262" s="54" t="s">
        <v>275</v>
      </c>
      <c r="F262" s="21" t="s">
        <v>2</v>
      </c>
      <c r="G262" s="44">
        <f t="shared" si="34"/>
        <v>230</v>
      </c>
      <c r="H262" s="74"/>
      <c r="I262" s="2" t="str">
        <f t="shared" si="35"/>
        <v/>
      </c>
    </row>
    <row r="263" spans="1:9" ht="21" customHeight="1" x14ac:dyDescent="0.3">
      <c r="A263" s="24">
        <f>A262+1</f>
        <v>90</v>
      </c>
      <c r="C263" s="99" t="s">
        <v>276</v>
      </c>
      <c r="D263" s="99"/>
      <c r="E263" s="54" t="s">
        <v>277</v>
      </c>
      <c r="F263" s="21" t="s">
        <v>2</v>
      </c>
      <c r="G263" s="44">
        <f t="shared" si="34"/>
        <v>230</v>
      </c>
      <c r="H263" s="74"/>
      <c r="I263" s="2" t="str">
        <f t="shared" si="35"/>
        <v/>
      </c>
    </row>
    <row r="264" spans="1:9" ht="10.75" customHeight="1" x14ac:dyDescent="0.25">
      <c r="A264" s="24"/>
      <c r="C264" s="29"/>
      <c r="F264" s="21"/>
      <c r="G264" s="27"/>
      <c r="H264" s="3"/>
      <c r="I264" s="2" t="str">
        <f t="shared" si="35"/>
        <v/>
      </c>
    </row>
    <row r="265" spans="1:9" ht="10.75" customHeight="1" x14ac:dyDescent="0.25">
      <c r="A265" s="24"/>
      <c r="C265" s="29"/>
      <c r="F265" s="21"/>
      <c r="G265" s="27"/>
      <c r="H265" s="3"/>
    </row>
    <row r="266" spans="1:9" ht="10.75" customHeight="1" x14ac:dyDescent="0.25">
      <c r="A266" s="24"/>
      <c r="C266" s="29"/>
      <c r="F266" s="21"/>
      <c r="G266" s="27"/>
      <c r="H266" s="3"/>
    </row>
    <row r="267" spans="1:9" ht="10.75" customHeight="1" x14ac:dyDescent="0.25">
      <c r="A267" s="24"/>
      <c r="C267" s="29"/>
      <c r="F267" s="21"/>
      <c r="G267" s="27"/>
      <c r="H267" s="3"/>
    </row>
    <row r="268" spans="1:9" ht="10.75" customHeight="1" x14ac:dyDescent="0.25">
      <c r="A268" s="24"/>
      <c r="C268" s="29"/>
      <c r="F268" s="21"/>
      <c r="G268" s="27"/>
      <c r="H268" s="3"/>
    </row>
    <row r="269" spans="1:9" ht="10.75" customHeight="1" x14ac:dyDescent="0.25">
      <c r="A269" s="24"/>
      <c r="C269" s="29"/>
      <c r="F269" s="21"/>
      <c r="G269" s="27"/>
      <c r="H269" s="3"/>
    </row>
    <row r="270" spans="1:9" ht="10.75" customHeight="1" x14ac:dyDescent="0.25">
      <c r="A270" s="24"/>
      <c r="C270" s="29"/>
      <c r="F270" s="21"/>
      <c r="G270" s="27"/>
      <c r="H270" s="3"/>
    </row>
    <row r="271" spans="1:9" ht="10.75" customHeight="1" x14ac:dyDescent="0.25">
      <c r="A271" s="24"/>
      <c r="C271" s="29"/>
      <c r="F271" s="21"/>
      <c r="G271" s="27"/>
      <c r="H271" s="3"/>
    </row>
    <row r="272" spans="1:9" s="43" customFormat="1" ht="21.65" customHeight="1" x14ac:dyDescent="0.3">
      <c r="A272" s="38"/>
      <c r="B272" s="39"/>
      <c r="E272" s="91" t="s">
        <v>21</v>
      </c>
      <c r="F272" s="92"/>
      <c r="G272" s="41"/>
      <c r="H272" s="42" t="s">
        <v>22</v>
      </c>
      <c r="I272" s="12" t="str">
        <f>IF(SUM(I250:I271)&lt;600000,"",SUM(I250:I271))</f>
        <v/>
      </c>
    </row>
    <row r="273" spans="1:9" ht="11.4" customHeight="1" x14ac:dyDescent="0.25">
      <c r="A273" s="24"/>
      <c r="C273" s="51" t="str">
        <f>$C$16</f>
        <v>TSITSIKAMMA &amp; SURROUNDING AREAS</v>
      </c>
      <c r="F273" s="21"/>
      <c r="G273" s="27"/>
      <c r="H273" s="3"/>
    </row>
    <row r="274" spans="1:9" x14ac:dyDescent="0.25">
      <c r="A274" s="24"/>
      <c r="C274" s="34" t="str">
        <f>$C$200</f>
        <v>SCHEDULE NO.3: MAINTENANCE</v>
      </c>
      <c r="F274" s="21"/>
      <c r="G274" s="27"/>
      <c r="H274" s="3"/>
    </row>
    <row r="275" spans="1:9" x14ac:dyDescent="0.25">
      <c r="A275" s="24"/>
      <c r="C275" s="33" t="str">
        <f>$C$18</f>
        <v>DPWI: GQEBERHA REGIONAL OFFICE</v>
      </c>
      <c r="F275" s="21"/>
      <c r="G275" s="27"/>
      <c r="H275" s="3"/>
    </row>
    <row r="276" spans="1:9" x14ac:dyDescent="0.25">
      <c r="A276" s="24"/>
      <c r="C276" s="33" t="str">
        <f>$C$19</f>
        <v>FACILITIES MANAGEMENT</v>
      </c>
      <c r="F276" s="21"/>
      <c r="G276" s="27"/>
      <c r="H276" s="3"/>
    </row>
    <row r="277" spans="1:9" ht="9.65" customHeight="1" x14ac:dyDescent="0.25">
      <c r="A277" s="24"/>
      <c r="C277" s="29"/>
      <c r="F277" s="21"/>
      <c r="G277" s="27"/>
      <c r="H277" s="3"/>
    </row>
    <row r="278" spans="1:9" ht="23" x14ac:dyDescent="0.3">
      <c r="A278" s="18" t="s">
        <v>27</v>
      </c>
      <c r="B278" s="19"/>
      <c r="F278" s="21"/>
      <c r="G278" s="22" t="s">
        <v>1</v>
      </c>
      <c r="H278" s="23" t="s">
        <v>2</v>
      </c>
      <c r="I278" s="9" t="s">
        <v>3</v>
      </c>
    </row>
    <row r="279" spans="1:9" ht="20" customHeight="1" x14ac:dyDescent="0.25">
      <c r="A279" s="24"/>
      <c r="C279" s="26"/>
      <c r="D279" s="26"/>
      <c r="E279" s="79" t="str">
        <f>$E$22</f>
        <v>Brought Forward</v>
      </c>
      <c r="F279" s="80"/>
      <c r="G279" s="27"/>
      <c r="H279" s="3" t="s">
        <v>22</v>
      </c>
      <c r="I279" s="2" t="str">
        <f>I272</f>
        <v/>
      </c>
    </row>
    <row r="280" spans="1:9" ht="20" customHeight="1" x14ac:dyDescent="0.25">
      <c r="A280" s="24"/>
      <c r="C280" s="84" t="s">
        <v>278</v>
      </c>
      <c r="D280" s="84"/>
      <c r="E280" s="84"/>
      <c r="F280" s="21"/>
      <c r="G280" s="27"/>
      <c r="H280" s="3"/>
    </row>
    <row r="281" spans="1:9" ht="88.25" customHeight="1" x14ac:dyDescent="0.25">
      <c r="A281" s="24"/>
      <c r="C281" s="95" t="s">
        <v>279</v>
      </c>
      <c r="D281" s="95"/>
      <c r="E281" s="95"/>
      <c r="F281" s="21"/>
      <c r="G281" s="27"/>
      <c r="H281" s="3"/>
    </row>
    <row r="282" spans="1:9" ht="21" customHeight="1" x14ac:dyDescent="0.3">
      <c r="A282" s="24">
        <f>A263+1</f>
        <v>91</v>
      </c>
      <c r="C282" s="99" t="s">
        <v>280</v>
      </c>
      <c r="D282" s="99"/>
      <c r="E282" s="54" t="s">
        <v>281</v>
      </c>
      <c r="F282" s="21" t="s">
        <v>2</v>
      </c>
      <c r="G282" s="44">
        <v>1</v>
      </c>
      <c r="H282" s="74"/>
      <c r="I282" s="2" t="str">
        <f t="shared" ref="I282:I284" si="36">IF(G282*H282=0,"",G282*H282)</f>
        <v/>
      </c>
    </row>
    <row r="283" spans="1:9" ht="21" customHeight="1" x14ac:dyDescent="0.3">
      <c r="A283" s="24">
        <f>A282+1</f>
        <v>92</v>
      </c>
      <c r="C283" s="99" t="s">
        <v>282</v>
      </c>
      <c r="D283" s="99"/>
      <c r="E283" s="54" t="s">
        <v>283</v>
      </c>
      <c r="F283" s="21" t="s">
        <v>2</v>
      </c>
      <c r="G283" s="44">
        <v>1</v>
      </c>
      <c r="H283" s="74"/>
      <c r="I283" s="2" t="str">
        <f t="shared" si="36"/>
        <v/>
      </c>
    </row>
    <row r="284" spans="1:9" ht="21" customHeight="1" x14ac:dyDescent="0.3">
      <c r="A284" s="24">
        <f>A283+1</f>
        <v>93</v>
      </c>
      <c r="C284" s="99" t="s">
        <v>284</v>
      </c>
      <c r="D284" s="99"/>
      <c r="E284" s="54" t="s">
        <v>285</v>
      </c>
      <c r="F284" s="21" t="s">
        <v>2</v>
      </c>
      <c r="G284" s="44">
        <v>1</v>
      </c>
      <c r="H284" s="74"/>
      <c r="I284" s="2" t="str">
        <f t="shared" si="36"/>
        <v/>
      </c>
    </row>
    <row r="285" spans="1:9" ht="39.65" customHeight="1" x14ac:dyDescent="0.3">
      <c r="A285" s="24">
        <f>A284+1</f>
        <v>94</v>
      </c>
      <c r="C285" s="99" t="s">
        <v>286</v>
      </c>
      <c r="D285" s="99"/>
      <c r="E285" s="52" t="s">
        <v>287</v>
      </c>
      <c r="F285" s="21" t="s">
        <v>235</v>
      </c>
      <c r="G285" s="76"/>
      <c r="H285" s="78">
        <f>SUM(H282:H284)</f>
        <v>0</v>
      </c>
      <c r="I285" s="4" t="str">
        <f>IF((G285/100)*H285=0,"",(G285/100)*H285)</f>
        <v/>
      </c>
    </row>
    <row r="286" spans="1:9" ht="24" customHeight="1" x14ac:dyDescent="0.25">
      <c r="A286" s="24"/>
      <c r="C286" s="84" t="s">
        <v>288</v>
      </c>
      <c r="D286" s="84"/>
      <c r="E286" s="84"/>
      <c r="F286" s="21"/>
      <c r="G286" s="27"/>
      <c r="H286" s="3"/>
    </row>
    <row r="287" spans="1:9" ht="73.75" customHeight="1" x14ac:dyDescent="0.25">
      <c r="A287" s="24"/>
      <c r="C287" s="95" t="s">
        <v>289</v>
      </c>
      <c r="D287" s="81"/>
      <c r="E287" s="81" t="s">
        <v>222</v>
      </c>
      <c r="F287" s="21"/>
      <c r="G287" s="27"/>
      <c r="H287" s="3"/>
    </row>
    <row r="288" spans="1:9" ht="21" customHeight="1" x14ac:dyDescent="0.3">
      <c r="A288" s="24">
        <f>A285+1</f>
        <v>95</v>
      </c>
      <c r="C288" s="99" t="s">
        <v>290</v>
      </c>
      <c r="D288" s="99"/>
      <c r="E288" s="54" t="s">
        <v>291</v>
      </c>
      <c r="F288" s="21" t="s">
        <v>2</v>
      </c>
      <c r="G288" s="44">
        <f>180*24/2</f>
        <v>2160</v>
      </c>
      <c r="H288" s="74"/>
      <c r="I288" s="2" t="str">
        <f>IF(G288*H288=0,"",G288*H288)</f>
        <v/>
      </c>
    </row>
    <row r="289" spans="1:9" ht="21" customHeight="1" x14ac:dyDescent="0.3">
      <c r="A289" s="24">
        <f>A288+1</f>
        <v>96</v>
      </c>
      <c r="C289" s="99" t="s">
        <v>292</v>
      </c>
      <c r="D289" s="99"/>
      <c r="E289" s="54" t="s">
        <v>293</v>
      </c>
      <c r="F289" s="21" t="s">
        <v>2</v>
      </c>
      <c r="G289" s="44">
        <f>180*24/2</f>
        <v>2160</v>
      </c>
      <c r="H289" s="74"/>
      <c r="I289" s="2" t="str">
        <f t="shared" ref="I289" si="37">IF(G289*H289=0,"",G289*H289)</f>
        <v/>
      </c>
    </row>
    <row r="290" spans="1:9" x14ac:dyDescent="0.3">
      <c r="A290" s="24"/>
      <c r="C290" s="25"/>
      <c r="D290" s="25"/>
      <c r="E290" s="54"/>
      <c r="F290" s="21"/>
      <c r="G290" s="44"/>
      <c r="H290" s="3"/>
      <c r="I290" s="4"/>
    </row>
    <row r="291" spans="1:9" x14ac:dyDescent="0.3">
      <c r="A291" s="24"/>
      <c r="C291" s="25"/>
      <c r="D291" s="25"/>
      <c r="E291" s="54"/>
      <c r="F291" s="21"/>
      <c r="G291" s="44"/>
      <c r="H291" s="3"/>
      <c r="I291" s="4"/>
    </row>
    <row r="292" spans="1:9" x14ac:dyDescent="0.3">
      <c r="A292" s="24"/>
      <c r="C292" s="25"/>
      <c r="D292" s="25"/>
      <c r="E292" s="54"/>
      <c r="F292" s="21"/>
      <c r="G292" s="44"/>
      <c r="H292" s="3"/>
      <c r="I292" s="4"/>
    </row>
    <row r="293" spans="1:9" x14ac:dyDescent="0.3">
      <c r="A293" s="24"/>
      <c r="C293" s="25"/>
      <c r="D293" s="25"/>
      <c r="E293" s="54"/>
      <c r="F293" s="21"/>
      <c r="G293" s="44"/>
      <c r="H293" s="3"/>
      <c r="I293" s="4"/>
    </row>
    <row r="294" spans="1:9" x14ac:dyDescent="0.3">
      <c r="A294" s="24"/>
      <c r="C294" s="25"/>
      <c r="D294" s="25"/>
      <c r="E294" s="54"/>
      <c r="F294" s="21"/>
      <c r="G294" s="44"/>
      <c r="H294" s="3"/>
      <c r="I294" s="4"/>
    </row>
    <row r="295" spans="1:9" x14ac:dyDescent="0.3">
      <c r="A295" s="24"/>
      <c r="C295" s="25"/>
      <c r="D295" s="25"/>
      <c r="E295" s="54"/>
      <c r="F295" s="21"/>
      <c r="G295" s="44"/>
      <c r="H295" s="3"/>
      <c r="I295" s="4"/>
    </row>
    <row r="296" spans="1:9" x14ac:dyDescent="0.3">
      <c r="A296" s="24"/>
      <c r="C296" s="25"/>
      <c r="D296" s="25"/>
      <c r="E296" s="54"/>
      <c r="F296" s="21"/>
      <c r="G296" s="44"/>
      <c r="H296" s="3"/>
      <c r="I296" s="4"/>
    </row>
    <row r="297" spans="1:9" x14ac:dyDescent="0.3">
      <c r="A297" s="24"/>
      <c r="C297" s="25"/>
      <c r="D297" s="25"/>
      <c r="E297" s="54"/>
      <c r="F297" s="21"/>
      <c r="G297" s="44"/>
      <c r="H297" s="3"/>
      <c r="I297" s="4"/>
    </row>
    <row r="298" spans="1:9" x14ac:dyDescent="0.3">
      <c r="A298" s="24"/>
      <c r="C298" s="25"/>
      <c r="D298" s="25"/>
      <c r="E298" s="54"/>
      <c r="F298" s="21"/>
      <c r="G298" s="44"/>
      <c r="H298" s="3"/>
      <c r="I298" s="4"/>
    </row>
    <row r="299" spans="1:9" x14ac:dyDescent="0.3">
      <c r="A299" s="24"/>
      <c r="C299" s="25"/>
      <c r="D299" s="25"/>
      <c r="E299" s="54"/>
      <c r="F299" s="21"/>
      <c r="G299" s="44"/>
      <c r="H299" s="3"/>
      <c r="I299" s="4"/>
    </row>
    <row r="300" spans="1:9" x14ac:dyDescent="0.3">
      <c r="A300" s="24"/>
      <c r="C300" s="25"/>
      <c r="D300" s="25"/>
      <c r="E300" s="54"/>
      <c r="F300" s="21"/>
      <c r="G300" s="44"/>
      <c r="H300" s="3"/>
      <c r="I300" s="4"/>
    </row>
    <row r="301" spans="1:9" x14ac:dyDescent="0.3">
      <c r="A301" s="24"/>
      <c r="C301" s="25"/>
      <c r="D301" s="25"/>
      <c r="E301" s="54"/>
      <c r="F301" s="21"/>
      <c r="G301" s="44"/>
      <c r="H301" s="3"/>
      <c r="I301" s="4"/>
    </row>
    <row r="302" spans="1:9" x14ac:dyDescent="0.3">
      <c r="A302" s="24"/>
      <c r="C302" s="25"/>
      <c r="D302" s="25"/>
      <c r="E302" s="54"/>
      <c r="F302" s="21"/>
      <c r="G302" s="44"/>
      <c r="H302" s="3"/>
      <c r="I302" s="4"/>
    </row>
    <row r="303" spans="1:9" x14ac:dyDescent="0.3">
      <c r="A303" s="24"/>
      <c r="C303" s="25"/>
      <c r="D303" s="25"/>
      <c r="E303" s="54"/>
      <c r="F303" s="21"/>
      <c r="G303" s="44"/>
      <c r="H303" s="3"/>
      <c r="I303" s="4"/>
    </row>
    <row r="304" spans="1:9" x14ac:dyDescent="0.3">
      <c r="A304" s="24"/>
      <c r="C304" s="25"/>
      <c r="D304" s="25"/>
      <c r="E304" s="54"/>
      <c r="F304" s="21"/>
      <c r="G304" s="44"/>
      <c r="H304" s="3"/>
      <c r="I304" s="4"/>
    </row>
    <row r="305" spans="1:11" x14ac:dyDescent="0.3">
      <c r="A305" s="24"/>
      <c r="C305" s="25"/>
      <c r="D305" s="25"/>
      <c r="E305" s="54"/>
      <c r="F305" s="21"/>
      <c r="G305" s="44"/>
      <c r="H305" s="3"/>
      <c r="I305" s="4"/>
    </row>
    <row r="306" spans="1:11" x14ac:dyDescent="0.3">
      <c r="A306" s="24"/>
      <c r="C306" s="25"/>
      <c r="D306" s="25"/>
      <c r="E306" s="54"/>
      <c r="F306" s="21"/>
      <c r="G306" s="44"/>
      <c r="H306" s="3"/>
      <c r="I306" s="4"/>
    </row>
    <row r="307" spans="1:11" s="43" customFormat="1" ht="21.65" customHeight="1" x14ac:dyDescent="0.3">
      <c r="A307" s="38"/>
      <c r="B307" s="39"/>
      <c r="E307" s="91" t="s">
        <v>133</v>
      </c>
      <c r="F307" s="92"/>
      <c r="G307" s="41"/>
      <c r="H307" s="42" t="s">
        <v>22</v>
      </c>
      <c r="I307" s="14" t="str">
        <f>IF(SUM(I279:I306)=0,"",SUM(I279:I306))</f>
        <v/>
      </c>
    </row>
    <row r="308" spans="1:11" ht="11.4" customHeight="1" x14ac:dyDescent="0.25">
      <c r="A308" s="24"/>
      <c r="C308" s="51" t="str">
        <f>$C$16</f>
        <v>TSITSIKAMMA &amp; SURROUNDING AREAS</v>
      </c>
      <c r="F308" s="21"/>
      <c r="G308" s="27"/>
      <c r="H308" s="3"/>
    </row>
    <row r="309" spans="1:11" x14ac:dyDescent="0.25">
      <c r="A309" s="24"/>
      <c r="C309" s="34" t="str">
        <f>$C$200</f>
        <v>SCHEDULE NO.3: MAINTENANCE</v>
      </c>
      <c r="F309" s="21"/>
      <c r="G309" s="27"/>
      <c r="H309" s="3"/>
    </row>
    <row r="310" spans="1:11" x14ac:dyDescent="0.25">
      <c r="A310" s="24"/>
      <c r="C310" s="33" t="str">
        <f>$C$18</f>
        <v>DPWI: GQEBERHA REGIONAL OFFICE</v>
      </c>
      <c r="F310" s="21"/>
      <c r="G310" s="27"/>
      <c r="H310" s="3"/>
    </row>
    <row r="311" spans="1:11" x14ac:dyDescent="0.25">
      <c r="A311" s="24"/>
      <c r="C311" s="33" t="str">
        <f>$C$19</f>
        <v>FACILITIES MANAGEMENT</v>
      </c>
      <c r="F311" s="21"/>
      <c r="G311" s="27"/>
      <c r="H311" s="3"/>
    </row>
    <row r="312" spans="1:11" ht="9.65" customHeight="1" x14ac:dyDescent="0.25">
      <c r="A312" s="24"/>
      <c r="C312" s="29"/>
      <c r="F312" s="21"/>
      <c r="G312" s="27"/>
      <c r="H312" s="3"/>
    </row>
    <row r="313" spans="1:11" ht="28.75" customHeight="1" x14ac:dyDescent="0.3">
      <c r="A313" s="55" t="s">
        <v>294</v>
      </c>
      <c r="B313" s="19"/>
      <c r="C313" s="56" t="s">
        <v>295</v>
      </c>
      <c r="F313" s="21"/>
      <c r="G313" s="57" t="s">
        <v>296</v>
      </c>
      <c r="H313" s="23"/>
      <c r="I313" s="9" t="s">
        <v>3</v>
      </c>
    </row>
    <row r="314" spans="1:11" ht="48.5" customHeight="1" x14ac:dyDescent="0.3">
      <c r="A314" s="58" t="s">
        <v>297</v>
      </c>
      <c r="B314" s="19"/>
      <c r="C314" s="101" t="s">
        <v>298</v>
      </c>
      <c r="D314" s="94"/>
      <c r="E314" s="94"/>
      <c r="F314" s="59"/>
      <c r="G314" s="57"/>
      <c r="H314" s="77"/>
      <c r="I314" s="9"/>
    </row>
    <row r="315" spans="1:11" ht="33" customHeight="1" x14ac:dyDescent="0.3">
      <c r="A315" s="24">
        <v>1</v>
      </c>
      <c r="B315" s="39"/>
      <c r="C315" s="102" t="str">
        <f>C124</f>
        <v>SCHEDULE NO. 1: CONTRACT MANAGEMENT AND COMPLIANCE</v>
      </c>
      <c r="D315" s="90"/>
      <c r="E315" s="90"/>
      <c r="F315" s="47"/>
      <c r="G315" s="60">
        <v>5</v>
      </c>
      <c r="H315" s="42"/>
      <c r="I315" s="10" t="str">
        <f>I120</f>
        <v/>
      </c>
    </row>
    <row r="316" spans="1:11" ht="32.5" customHeight="1" x14ac:dyDescent="0.3">
      <c r="A316" s="38">
        <v>2</v>
      </c>
      <c r="B316" s="39"/>
      <c r="C316" s="90" t="str">
        <f>C195</f>
        <v>SCHEDULE NO.2: OPERATION</v>
      </c>
      <c r="D316" s="90"/>
      <c r="E316" s="90"/>
      <c r="F316" s="47"/>
      <c r="G316" s="60">
        <v>8</v>
      </c>
      <c r="H316" s="42"/>
      <c r="I316" s="10" t="str">
        <f>I193</f>
        <v/>
      </c>
    </row>
    <row r="317" spans="1:11" ht="27.65" customHeight="1" x14ac:dyDescent="0.3">
      <c r="A317" s="38">
        <v>3</v>
      </c>
      <c r="B317" s="39"/>
      <c r="C317" s="90" t="str">
        <f>C309</f>
        <v>SCHEDULE NO.3: MAINTENANCE</v>
      </c>
      <c r="D317" s="90"/>
      <c r="E317" s="90"/>
      <c r="F317" s="47"/>
      <c r="G317" s="60">
        <v>12</v>
      </c>
      <c r="H317" s="42"/>
      <c r="I317" s="16" t="str">
        <f>I307</f>
        <v/>
      </c>
    </row>
    <row r="318" spans="1:11" ht="27" customHeight="1" x14ac:dyDescent="0.3">
      <c r="A318" s="38"/>
      <c r="B318" s="39"/>
      <c r="C318" s="61" t="s">
        <v>299</v>
      </c>
      <c r="D318" s="26"/>
      <c r="E318" s="62" t="s">
        <v>300</v>
      </c>
      <c r="F318" s="63"/>
      <c r="G318" s="60"/>
      <c r="H318" s="42"/>
      <c r="I318" s="10" t="str">
        <f>IF(SUM(I315:I317)&lt;600000,"",SUM(I315:I317))</f>
        <v/>
      </c>
    </row>
    <row r="319" spans="1:11" ht="31" customHeight="1" x14ac:dyDescent="0.3">
      <c r="A319" s="38"/>
      <c r="B319" s="39"/>
      <c r="C319" s="61" t="s">
        <v>301</v>
      </c>
      <c r="D319" s="26"/>
      <c r="E319" s="62" t="s">
        <v>302</v>
      </c>
      <c r="F319" s="64"/>
      <c r="G319" s="62"/>
      <c r="H319" s="42"/>
      <c r="I319" s="16" t="str">
        <f>IFERROR(I318*(1+H314),"")</f>
        <v/>
      </c>
      <c r="K319" s="65"/>
    </row>
    <row r="320" spans="1:11" ht="13" customHeight="1" x14ac:dyDescent="0.3">
      <c r="A320" s="38"/>
      <c r="B320" s="39"/>
      <c r="C320" s="66"/>
      <c r="D320" s="66"/>
      <c r="E320" s="66"/>
      <c r="F320" s="67"/>
      <c r="G320" s="60"/>
      <c r="H320" s="42"/>
      <c r="I320" s="10"/>
    </row>
    <row r="321" spans="1:9" ht="27.65" customHeight="1" x14ac:dyDescent="0.3">
      <c r="A321" s="38"/>
      <c r="B321" s="39"/>
      <c r="C321" s="100" t="s">
        <v>303</v>
      </c>
      <c r="D321" s="100"/>
      <c r="E321" s="100"/>
      <c r="F321" s="47"/>
      <c r="G321" s="60"/>
      <c r="H321" s="42" t="s">
        <v>22</v>
      </c>
      <c r="I321" s="10" t="str">
        <f>IF(SUM(I318:I319)=0,"",SUM(I318:I319))</f>
        <v/>
      </c>
    </row>
    <row r="322" spans="1:9" ht="27.65" customHeight="1" x14ac:dyDescent="0.3">
      <c r="A322" s="38"/>
      <c r="B322" s="39"/>
      <c r="C322" s="100" t="s">
        <v>304</v>
      </c>
      <c r="D322" s="100"/>
      <c r="E322" s="100"/>
      <c r="F322" s="47"/>
      <c r="G322" s="60"/>
      <c r="H322" s="42" t="s">
        <v>22</v>
      </c>
      <c r="I322" s="10" t="str">
        <f>IFERROR(I321*15%,"")</f>
        <v/>
      </c>
    </row>
    <row r="323" spans="1:9" ht="27" customHeight="1" thickBot="1" x14ac:dyDescent="0.35">
      <c r="A323" s="38"/>
      <c r="B323" s="39"/>
      <c r="C323" s="43"/>
      <c r="D323" s="43"/>
      <c r="E323" s="91" t="s">
        <v>305</v>
      </c>
      <c r="F323" s="92"/>
      <c r="G323" s="41"/>
      <c r="H323" s="42" t="s">
        <v>22</v>
      </c>
      <c r="I323" s="17" t="str">
        <f>IF(SUM(I321:I322)=0,"",SUM(I321:I322))</f>
        <v/>
      </c>
    </row>
    <row r="324" spans="1:9" ht="13" thickTop="1" x14ac:dyDescent="0.25">
      <c r="A324" s="24"/>
      <c r="F324" s="21"/>
      <c r="G324" s="27"/>
      <c r="H324" s="3"/>
    </row>
    <row r="325" spans="1:9" x14ac:dyDescent="0.25">
      <c r="A325" s="24"/>
      <c r="F325" s="21"/>
      <c r="G325" s="27"/>
      <c r="H325" s="3"/>
    </row>
    <row r="326" spans="1:9" x14ac:dyDescent="0.25">
      <c r="A326" s="24"/>
      <c r="C326" s="51" t="str">
        <f>$C$16</f>
        <v>TSITSIKAMMA &amp; SURROUNDING AREAS</v>
      </c>
      <c r="F326" s="21"/>
      <c r="G326" s="27"/>
      <c r="H326" s="3"/>
    </row>
    <row r="327" spans="1:9" x14ac:dyDescent="0.25">
      <c r="A327" s="24"/>
      <c r="C327" s="34" t="str">
        <f>C313</f>
        <v>FINAL SUMMARY</v>
      </c>
      <c r="F327" s="21"/>
      <c r="G327" s="27"/>
      <c r="H327" s="3"/>
    </row>
    <row r="328" spans="1:9" x14ac:dyDescent="0.25">
      <c r="A328" s="24"/>
      <c r="C328" s="33" t="str">
        <f>$C$18</f>
        <v>DPWI: GQEBERHA REGIONAL OFFICE</v>
      </c>
      <c r="F328" s="21"/>
      <c r="G328" s="27"/>
      <c r="H328" s="3"/>
    </row>
    <row r="329" spans="1:9" x14ac:dyDescent="0.25">
      <c r="A329" s="24"/>
      <c r="C329" s="33" t="str">
        <f>$C$19</f>
        <v>FACILITIES MANAGEMENT</v>
      </c>
      <c r="F329" s="21"/>
      <c r="G329" s="27"/>
      <c r="H329" s="3"/>
    </row>
    <row r="330" spans="1:9" ht="13" x14ac:dyDescent="0.25">
      <c r="A330" s="24"/>
      <c r="C330" s="29"/>
      <c r="G330" s="27"/>
      <c r="H330" s="3"/>
    </row>
  </sheetData>
  <autoFilter ref="A1:I330"/>
  <mergeCells count="132">
    <mergeCell ref="C316:E316"/>
    <mergeCell ref="C317:E317"/>
    <mergeCell ref="C321:E321"/>
    <mergeCell ref="C322:E322"/>
    <mergeCell ref="E323:F323"/>
    <mergeCell ref="C287:E287"/>
    <mergeCell ref="C288:D288"/>
    <mergeCell ref="C289:D289"/>
    <mergeCell ref="E307:F307"/>
    <mergeCell ref="C314:E314"/>
    <mergeCell ref="C315:E315"/>
    <mergeCell ref="C281:E281"/>
    <mergeCell ref="C282:D282"/>
    <mergeCell ref="C283:D283"/>
    <mergeCell ref="C284:D284"/>
    <mergeCell ref="C285:D285"/>
    <mergeCell ref="C286:E286"/>
    <mergeCell ref="C261:D261"/>
    <mergeCell ref="C262:D262"/>
    <mergeCell ref="C263:D263"/>
    <mergeCell ref="E272:F272"/>
    <mergeCell ref="E279:F279"/>
    <mergeCell ref="C280:E280"/>
    <mergeCell ref="C255:D255"/>
    <mergeCell ref="C256:D256"/>
    <mergeCell ref="C257:E257"/>
    <mergeCell ref="C258:E258"/>
    <mergeCell ref="C259:D259"/>
    <mergeCell ref="C260:D260"/>
    <mergeCell ref="E249:F249"/>
    <mergeCell ref="C250:E250"/>
    <mergeCell ref="C251:D251"/>
    <mergeCell ref="C252:F252"/>
    <mergeCell ref="C253:E253"/>
    <mergeCell ref="C254:E254"/>
    <mergeCell ref="C238:D238"/>
    <mergeCell ref="C239:D239"/>
    <mergeCell ref="C240:E240"/>
    <mergeCell ref="C241:D241"/>
    <mergeCell ref="C242:D242"/>
    <mergeCell ref="E243:F243"/>
    <mergeCell ref="C232:E232"/>
    <mergeCell ref="C233:E233"/>
    <mergeCell ref="C234:E234"/>
    <mergeCell ref="C235:D235"/>
    <mergeCell ref="C236:D236"/>
    <mergeCell ref="C237:D237"/>
    <mergeCell ref="E226:F226"/>
    <mergeCell ref="C227:E227"/>
    <mergeCell ref="C228:E228"/>
    <mergeCell ref="C229:E229"/>
    <mergeCell ref="C230:E230"/>
    <mergeCell ref="C231:E231"/>
    <mergeCell ref="C214:E214"/>
    <mergeCell ref="C215:E215"/>
    <mergeCell ref="C216:E216"/>
    <mergeCell ref="C217:E217"/>
    <mergeCell ref="C218:E218"/>
    <mergeCell ref="E219:F219"/>
    <mergeCell ref="C208:F208"/>
    <mergeCell ref="C209:E209"/>
    <mergeCell ref="C210:E210"/>
    <mergeCell ref="C211:E211"/>
    <mergeCell ref="C212:E212"/>
    <mergeCell ref="C213:E213"/>
    <mergeCell ref="E193:F193"/>
    <mergeCell ref="C200:E200"/>
    <mergeCell ref="C201:F201"/>
    <mergeCell ref="C202:E202"/>
    <mergeCell ref="C204:E204"/>
    <mergeCell ref="C206:E206"/>
    <mergeCell ref="C183:F183"/>
    <mergeCell ref="C185:F185"/>
    <mergeCell ref="C186:E186"/>
    <mergeCell ref="C188:E188"/>
    <mergeCell ref="C190:F190"/>
    <mergeCell ref="K190:L191"/>
    <mergeCell ref="C191:E191"/>
    <mergeCell ref="C167:F167"/>
    <mergeCell ref="C168:E168"/>
    <mergeCell ref="E172:F172"/>
    <mergeCell ref="E179:F179"/>
    <mergeCell ref="C180:F180"/>
    <mergeCell ref="C181:E181"/>
    <mergeCell ref="E148:F148"/>
    <mergeCell ref="E155:F155"/>
    <mergeCell ref="C156:F156"/>
    <mergeCell ref="C157:E157"/>
    <mergeCell ref="C162:E162"/>
    <mergeCell ref="C163:E163"/>
    <mergeCell ref="C130:F130"/>
    <mergeCell ref="C131:E131"/>
    <mergeCell ref="C133:F133"/>
    <mergeCell ref="C134:E134"/>
    <mergeCell ref="C138:F138"/>
    <mergeCell ref="C139:E139"/>
    <mergeCell ref="C114:E114"/>
    <mergeCell ref="N114:P114"/>
    <mergeCell ref="C116:F116"/>
    <mergeCell ref="C117:E117"/>
    <mergeCell ref="C119:E119"/>
    <mergeCell ref="E120:F120"/>
    <mergeCell ref="E103:F103"/>
    <mergeCell ref="C104:F104"/>
    <mergeCell ref="C105:E105"/>
    <mergeCell ref="C109:F109"/>
    <mergeCell ref="C110:E110"/>
    <mergeCell ref="C113:F113"/>
    <mergeCell ref="C86:E86"/>
    <mergeCell ref="C89:F89"/>
    <mergeCell ref="C90:E90"/>
    <mergeCell ref="C92:F92"/>
    <mergeCell ref="C93:E93"/>
    <mergeCell ref="E96:F96"/>
    <mergeCell ref="C64:E64"/>
    <mergeCell ref="E68:F68"/>
    <mergeCell ref="E76:F76"/>
    <mergeCell ref="C77:F77"/>
    <mergeCell ref="C78:E78"/>
    <mergeCell ref="C85:F85"/>
    <mergeCell ref="E49:F49"/>
    <mergeCell ref="C50:F50"/>
    <mergeCell ref="C51:E51"/>
    <mergeCell ref="C59:F59"/>
    <mergeCell ref="C60:E60"/>
    <mergeCell ref="C63:F63"/>
    <mergeCell ref="C2:F2"/>
    <mergeCell ref="E22:F22"/>
    <mergeCell ref="C23:F23"/>
    <mergeCell ref="C24:E24"/>
    <mergeCell ref="C28:E28"/>
    <mergeCell ref="E41:F41"/>
  </mergeCells>
  <conditionalFormatting sqref="I22">
    <cfRule type="containsText" dxfId="10" priority="11" operator="containsText" text="Not Priced">
      <formula>NOT(ISERROR(SEARCH("Not Priced",I22)))</formula>
    </cfRule>
  </conditionalFormatting>
  <conditionalFormatting sqref="I129">
    <cfRule type="containsText" dxfId="9" priority="10" operator="containsText" text="Not Priced">
      <formula>NOT(ISERROR(SEARCH("Not Priced",I129)))</formula>
    </cfRule>
  </conditionalFormatting>
  <conditionalFormatting sqref="I14">
    <cfRule type="containsText" dxfId="8" priority="9" operator="containsText" text="Not Priced">
      <formula>NOT(ISERROR(SEARCH("Not Priced",I14)))</formula>
    </cfRule>
  </conditionalFormatting>
  <conditionalFormatting sqref="I49">
    <cfRule type="containsText" dxfId="7" priority="8" operator="containsText" text="Not Priced">
      <formula>NOT(ISERROR(SEARCH("Not Priced",I49)))</formula>
    </cfRule>
  </conditionalFormatting>
  <conditionalFormatting sqref="I76">
    <cfRule type="containsText" dxfId="6" priority="7" operator="containsText" text="Not Priced">
      <formula>NOT(ISERROR(SEARCH("Not Priced",I76)))</formula>
    </cfRule>
  </conditionalFormatting>
  <conditionalFormatting sqref="I103">
    <cfRule type="containsText" dxfId="5" priority="6" operator="containsText" text="Not Priced">
      <formula>NOT(ISERROR(SEARCH("Not Priced",I103)))</formula>
    </cfRule>
  </conditionalFormatting>
  <conditionalFormatting sqref="I155">
    <cfRule type="containsText" dxfId="4" priority="5" operator="containsText" text="Not Priced">
      <formula>NOT(ISERROR(SEARCH("Not Priced",I155)))</formula>
    </cfRule>
  </conditionalFormatting>
  <conditionalFormatting sqref="I179">
    <cfRule type="containsText" dxfId="3" priority="4" operator="containsText" text="Not Priced">
      <formula>NOT(ISERROR(SEARCH("Not Priced",I179)))</formula>
    </cfRule>
  </conditionalFormatting>
  <conditionalFormatting sqref="I226">
    <cfRule type="containsText" dxfId="2" priority="3" operator="containsText" text="Not Priced">
      <formula>NOT(ISERROR(SEARCH("Not Priced",I226)))</formula>
    </cfRule>
  </conditionalFormatting>
  <conditionalFormatting sqref="I250">
    <cfRule type="containsText" dxfId="1" priority="2" operator="containsText" text="Not Priced">
      <formula>NOT(ISERROR(SEARCH("Not Priced",I250)))</formula>
    </cfRule>
  </conditionalFormatting>
  <conditionalFormatting sqref="I279">
    <cfRule type="containsText" dxfId="0" priority="1" operator="containsText" text="Not Priced">
      <formula>NOT(ISERROR(SEARCH("Not Priced",I279)))</formula>
    </cfRule>
  </conditionalFormatting>
  <pageMargins left="0.39370078740157483" right="0.39370078740157483" top="0.74803149606299213" bottom="0.74803149606299213" header="0.31496062992125984" footer="0.31496062992125984"/>
  <pageSetup orientation="portrait" r:id="rId1"/>
  <headerFooter>
    <oddHeader>&amp;R&amp;"Arial,Bold"TSITSIKAMMA AND SURROUNDING AREAS: OPERATION
AND MAINTENANCEOF WATER CARE FACILITIES, BOREHOLES AND WATER SOFTENERS</oddHeader>
    <oddFooter>&amp;L&amp;"Arial,Regular"&amp;8PRICING SCHEDULE&amp;C&amp;"Arial,Regular"
- &amp;P of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KWT_UnP_2023.09.20</vt:lpstr>
      <vt:lpstr>KWT_UnP_2023.09.20 (B)</vt:lpstr>
      <vt:lpstr>KWT_UnP_2023.09.20!Print_Area</vt:lpstr>
      <vt:lpstr>'KWT_UnP_2023.09.20 (B)'!Print_Area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DPWI FM</dc:creator>
  <cp:lastModifiedBy>Peter Blouw</cp:lastModifiedBy>
  <cp:lastPrinted>2023-09-20T11:26:32Z</cp:lastPrinted>
  <dcterms:created xsi:type="dcterms:W3CDTF">2023-09-20T10:44:47Z</dcterms:created>
  <dcterms:modified xsi:type="dcterms:W3CDTF">2023-09-26T07:37:27Z</dcterms:modified>
</cp:coreProperties>
</file>